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Kwan1\OneDrive - Otis Elevator (1)\바탕 화면\1차 제출\1차 제출\edge,peak\"/>
    </mc:Choice>
  </mc:AlternateContent>
  <xr:revisionPtr revIDLastSave="0" documentId="13_ncr:1_{B3ACE24F-211D-4B19-AAC1-57748B326608}" xr6:coauthVersionLast="47" xr6:coauthVersionMax="47" xr10:uidLastSave="{00000000-0000-0000-0000-000000000000}"/>
  <bookViews>
    <workbookView xWindow="28680" yWindow="-120" windowWidth="29040" windowHeight="15840" xr2:uid="{33B2435C-F20D-4136-866E-8F8A5D6283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M23" i="1"/>
  <c r="M21" i="1"/>
  <c r="M22" i="1"/>
  <c r="M20" i="1"/>
  <c r="M19" i="1"/>
  <c r="L24" i="1"/>
  <c r="L23" i="1"/>
  <c r="L22" i="1"/>
  <c r="L21" i="1"/>
  <c r="L20" i="1"/>
  <c r="L19" i="1"/>
  <c r="M26" i="1"/>
  <c r="M25" i="1"/>
  <c r="I26" i="1"/>
  <c r="I25" i="1"/>
  <c r="I22" i="1"/>
  <c r="I23" i="1"/>
  <c r="I24" i="1"/>
  <c r="I21" i="1"/>
  <c r="I20" i="1"/>
  <c r="I19" i="1"/>
</calcChain>
</file>

<file path=xl/sharedStrings.xml><?xml version="1.0" encoding="utf-8"?>
<sst xmlns="http://schemas.openxmlformats.org/spreadsheetml/2006/main" count="125" uniqueCount="66">
  <si>
    <r>
      <rPr>
        <sz val="10"/>
        <color rgb="FFFFFFFF"/>
        <rFont val="Noto Sans CJK HK"/>
        <family val="2"/>
      </rPr>
      <t xml:space="preserve">정격속도
</t>
    </r>
    <r>
      <rPr>
        <b/>
        <sz val="10"/>
        <color rgb="FFFFFFFF"/>
        <rFont val="Arial"/>
        <family val="2"/>
      </rPr>
      <t>(m/s)</t>
    </r>
  </si>
  <si>
    <r>
      <rPr>
        <sz val="10"/>
        <color rgb="FFFFFFFF"/>
        <rFont val="Noto Sans CJK HK"/>
        <family val="2"/>
      </rPr>
      <t>정원</t>
    </r>
  </si>
  <si>
    <r>
      <rPr>
        <sz val="10"/>
        <color rgb="FFFFFFFF"/>
        <rFont val="Noto Sans CJK HK"/>
        <family val="2"/>
      </rPr>
      <t xml:space="preserve">정격하중
</t>
    </r>
    <r>
      <rPr>
        <b/>
        <sz val="10"/>
        <color rgb="FFFFFFFF"/>
        <rFont val="Arial"/>
        <family val="2"/>
      </rPr>
      <t>(Kg)</t>
    </r>
  </si>
  <si>
    <r>
      <rPr>
        <sz val="10"/>
        <color rgb="FFFFFFFF"/>
        <rFont val="Noto Sans CJK HK"/>
        <family val="2"/>
      </rPr>
      <t>출입구폭</t>
    </r>
  </si>
  <si>
    <r>
      <rPr>
        <b/>
        <sz val="10"/>
        <color rgb="FFFFFFFF"/>
        <rFont val="Arial"/>
        <family val="2"/>
      </rPr>
      <t>Car Size</t>
    </r>
  </si>
  <si>
    <r>
      <rPr>
        <sz val="10"/>
        <color rgb="FFFFFFFF"/>
        <rFont val="Noto Sans CJK HK"/>
        <family val="2"/>
      </rPr>
      <t>출입구 좌우측 치수</t>
    </r>
  </si>
  <si>
    <r>
      <rPr>
        <sz val="10"/>
        <color rgb="FFFFFFFF"/>
        <rFont val="Noto Sans CJK HK"/>
        <family val="2"/>
      </rPr>
      <t xml:space="preserve">최소 승강로 치수
</t>
    </r>
    <r>
      <rPr>
        <b/>
        <sz val="10"/>
        <color rgb="FFFFFFFF"/>
        <rFont val="Arial"/>
        <family val="2"/>
      </rPr>
      <t>(</t>
    </r>
    <r>
      <rPr>
        <vertAlign val="superscript"/>
        <sz val="10"/>
        <color rgb="FFFFFFFF"/>
        <rFont val="Noto Sans CJK HK"/>
        <family val="2"/>
      </rPr>
      <t>단독호기</t>
    </r>
    <r>
      <rPr>
        <b/>
        <sz val="10"/>
        <color rgb="FFFFFFFF"/>
        <rFont val="Arial"/>
        <family val="2"/>
      </rPr>
      <t>)</t>
    </r>
  </si>
  <si>
    <r>
      <rPr>
        <sz val="10"/>
        <color rgb="FFFFFFFF"/>
        <rFont val="Noto Sans CJK HK"/>
        <family val="2"/>
      </rPr>
      <t xml:space="preserve">피트반력
</t>
    </r>
    <r>
      <rPr>
        <b/>
        <sz val="10"/>
        <color rgb="FFFFFFFF"/>
        <rFont val="Arial"/>
        <family val="2"/>
      </rPr>
      <t>(Kgf)</t>
    </r>
  </si>
  <si>
    <r>
      <rPr>
        <sz val="10"/>
        <color rgb="FFFFFFFF"/>
        <rFont val="Noto Sans CJK HK"/>
        <family val="2"/>
      </rPr>
      <t>내부폭</t>
    </r>
  </si>
  <si>
    <r>
      <rPr>
        <sz val="10"/>
        <color rgb="FFFFFFFF"/>
        <rFont val="Noto Sans CJK HK"/>
        <family val="2"/>
      </rPr>
      <t>내부깊이</t>
    </r>
  </si>
  <si>
    <r>
      <rPr>
        <b/>
        <sz val="10"/>
        <color rgb="FFFFFFFF"/>
        <rFont val="Arial"/>
        <family val="2"/>
      </rPr>
      <t>CW</t>
    </r>
  </si>
  <si>
    <r>
      <rPr>
        <b/>
        <sz val="10"/>
        <color rgb="FFFFFFFF"/>
        <rFont val="Arial"/>
        <family val="2"/>
      </rPr>
      <t>CD</t>
    </r>
  </si>
  <si>
    <r>
      <rPr>
        <b/>
        <sz val="10"/>
        <color rgb="FFFFFFFF"/>
        <rFont val="Arial"/>
        <family val="2"/>
      </rPr>
      <t>HL</t>
    </r>
  </si>
  <si>
    <r>
      <rPr>
        <b/>
        <sz val="10"/>
        <color rgb="FFFFFFFF"/>
        <rFont val="Arial"/>
        <family val="2"/>
      </rPr>
      <t>HR</t>
    </r>
  </si>
  <si>
    <r>
      <rPr>
        <b/>
        <sz val="10"/>
        <color rgb="FFFFFFFF"/>
        <rFont val="Arial"/>
        <family val="2"/>
      </rPr>
      <t>HWmin</t>
    </r>
  </si>
  <si>
    <r>
      <rPr>
        <b/>
        <sz val="10"/>
        <color rgb="FFFFFFFF"/>
        <rFont val="Arial"/>
        <family val="2"/>
      </rPr>
      <t>HDmin</t>
    </r>
  </si>
  <si>
    <r>
      <rPr>
        <b/>
        <sz val="10"/>
        <color rgb="FFFFFFFF"/>
        <rFont val="Arial"/>
        <family val="2"/>
      </rPr>
      <t>R1(CAR)</t>
    </r>
  </si>
  <si>
    <r>
      <rPr>
        <b/>
        <sz val="10"/>
        <color rgb="FFFFFFFF"/>
        <rFont val="Arial"/>
        <family val="2"/>
      </rPr>
      <t>R2(CWT)</t>
    </r>
  </si>
  <si>
    <r>
      <rPr>
        <b/>
        <sz val="10"/>
        <rFont val="Arial"/>
        <family val="2"/>
      </rPr>
      <t>1.0
1.5
1.75</t>
    </r>
  </si>
  <si>
    <r>
      <rPr>
        <b/>
        <sz val="10"/>
        <color rgb="FFFFFFFF"/>
        <rFont val="Arial"/>
        <family val="2"/>
      </rPr>
      <t>OH</t>
    </r>
  </si>
  <si>
    <r>
      <rPr>
        <b/>
        <sz val="10"/>
        <color rgb="FFFFFFFF"/>
        <rFont val="Arial"/>
        <family val="2"/>
      </rPr>
      <t>PIT</t>
    </r>
  </si>
  <si>
    <t>7A</t>
  </si>
  <si>
    <t>425*(525)</t>
  </si>
  <si>
    <t>1850 *(1950)</t>
  </si>
  <si>
    <t>375*(475)</t>
  </si>
  <si>
    <t>1800 *(1900)</t>
  </si>
  <si>
    <t>585*(685)</t>
  </si>
  <si>
    <t>2190 *(2290)</t>
  </si>
  <si>
    <t>675*(775)</t>
  </si>
  <si>
    <t>2410 *(2510)</t>
  </si>
  <si>
    <t>825*(725)</t>
  </si>
  <si>
    <t>2650 *(2750)</t>
  </si>
  <si>
    <t>875*(975)</t>
  </si>
  <si>
    <t>2850 *(2950)</t>
  </si>
  <si>
    <t>****7B</t>
    <phoneticPr fontId="1" type="noConversion"/>
  </si>
  <si>
    <r>
      <rPr>
        <sz val="10"/>
        <color rgb="FFFFFFFF"/>
        <rFont val="BM HANNA Air"/>
        <family val="2"/>
      </rPr>
      <t>정원</t>
    </r>
  </si>
  <si>
    <r>
      <rPr>
        <sz val="10"/>
        <color rgb="FFFFFFFF"/>
        <rFont val="BM HANNA Air"/>
        <family val="2"/>
      </rPr>
      <t xml:space="preserve">정격속도
</t>
    </r>
    <r>
      <rPr>
        <b/>
        <sz val="10"/>
        <color rgb="FFFFFFFF"/>
        <rFont val="Arial"/>
        <family val="2"/>
      </rPr>
      <t>(m/s)</t>
    </r>
  </si>
  <si>
    <r>
      <rPr>
        <sz val="10"/>
        <color rgb="FFFFFFFF"/>
        <rFont val="BM HANNA Air"/>
        <family val="2"/>
      </rPr>
      <t>오버헤드</t>
    </r>
  </si>
  <si>
    <r>
      <rPr>
        <sz val="10"/>
        <color rgb="FFFFFFFF"/>
        <rFont val="BM HANNA Air"/>
        <family val="2"/>
      </rPr>
      <t>피트</t>
    </r>
  </si>
  <si>
    <t>1200 *(1500)</t>
  </si>
  <si>
    <t>1300 *(1600)</t>
  </si>
  <si>
    <t>1400 *(1700)</t>
  </si>
  <si>
    <t>858 *(958)</t>
  </si>
  <si>
    <t>858 *(958)</t>
    <phoneticPr fontId="1" type="noConversion"/>
  </si>
  <si>
    <t>2946 *(3146)</t>
  </si>
  <si>
    <t>2946 *(3146)</t>
    <phoneticPr fontId="1" type="noConversion"/>
  </si>
  <si>
    <t xml:space="preserve"> </t>
    <phoneticPr fontId="1" type="noConversion"/>
  </si>
  <si>
    <r>
      <t>Note
1. *(  )</t>
    </r>
    <r>
      <rPr>
        <vertAlign val="superscript"/>
        <sz val="10"/>
        <color rgb="FF404042"/>
        <rFont val="Calibri Light"/>
        <family val="3"/>
        <charset val="129"/>
        <scheme val="major"/>
      </rPr>
      <t>내 치수는 균형추 안전장치 적용 시 치수 임</t>
    </r>
    <r>
      <rPr>
        <sz val="10"/>
        <color rgb="FF404042"/>
        <rFont val="Calibri Light"/>
        <family val="3"/>
        <charset val="129"/>
        <scheme val="major"/>
      </rPr>
      <t xml:space="preserve">.
2. </t>
    </r>
    <r>
      <rPr>
        <vertAlign val="superscript"/>
        <sz val="10"/>
        <color rgb="FF404042"/>
        <rFont val="Calibri Light"/>
        <family val="3"/>
        <charset val="129"/>
        <scheme val="major"/>
      </rPr>
      <t>방화도어 적용 시 승강로 치수가 변경될 수 있으니 당사로 별도 문의 바랍니다</t>
    </r>
    <r>
      <rPr>
        <sz val="10"/>
        <color rgb="FF404042"/>
        <rFont val="Calibri Light"/>
        <family val="3"/>
        <charset val="129"/>
        <scheme val="major"/>
      </rPr>
      <t xml:space="preserve">.
3. Guide Roller </t>
    </r>
    <r>
      <rPr>
        <vertAlign val="superscript"/>
        <sz val="10"/>
        <color rgb="FF404042"/>
        <rFont val="Calibri Light"/>
        <family val="3"/>
        <charset val="129"/>
        <scheme val="major"/>
      </rPr>
      <t xml:space="preserve">적용 시 오버헤드는 상기치수 </t>
    </r>
    <r>
      <rPr>
        <sz val="10"/>
        <color rgb="FF404042"/>
        <rFont val="Calibri Light"/>
        <family val="3"/>
        <charset val="129"/>
        <scheme val="major"/>
      </rPr>
      <t xml:space="preserve">+ 200mm </t>
    </r>
    <r>
      <rPr>
        <vertAlign val="superscript"/>
        <sz val="10"/>
        <color rgb="FF404042"/>
        <rFont val="Calibri Light"/>
        <family val="3"/>
        <charset val="129"/>
        <scheme val="major"/>
      </rPr>
      <t>증가 됨</t>
    </r>
    <r>
      <rPr>
        <sz val="10"/>
        <color rgb="FF404042"/>
        <rFont val="Calibri Light"/>
        <family val="3"/>
        <charset val="129"/>
        <scheme val="major"/>
      </rPr>
      <t>.
4. 2</t>
    </r>
    <r>
      <rPr>
        <vertAlign val="superscript"/>
        <sz val="10"/>
        <color rgb="FF404042"/>
        <rFont val="Calibri Light"/>
        <family val="3"/>
        <charset val="129"/>
        <scheme val="major"/>
      </rPr>
      <t>대 병렬 시 균형추 배열을 가운데로 배치 할 것</t>
    </r>
    <r>
      <rPr>
        <sz val="10"/>
        <color rgb="FF404042"/>
        <rFont val="Calibri Light"/>
        <family val="3"/>
        <charset val="129"/>
        <scheme val="major"/>
      </rPr>
      <t>.
5. ****7B</t>
    </r>
    <r>
      <rPr>
        <vertAlign val="superscript"/>
        <sz val="10"/>
        <color rgb="FF404042"/>
        <rFont val="Calibri Light"/>
        <family val="3"/>
        <charset val="129"/>
        <scheme val="major"/>
      </rPr>
      <t xml:space="preserve">는 출입구 중심과 카 중심 </t>
    </r>
    <r>
      <rPr>
        <sz val="10"/>
        <color rgb="FF404042"/>
        <rFont val="Calibri Light"/>
        <family val="3"/>
        <charset val="129"/>
        <scheme val="major"/>
      </rPr>
      <t xml:space="preserve">50mm </t>
    </r>
    <r>
      <rPr>
        <vertAlign val="superscript"/>
        <sz val="10"/>
        <color rgb="FF404042"/>
        <rFont val="Calibri Light"/>
        <family val="3"/>
        <charset val="129"/>
        <scheme val="major"/>
      </rPr>
      <t xml:space="preserve">편심 적용 이고 </t>
    </r>
    <r>
      <rPr>
        <sz val="10"/>
        <color rgb="FF404042"/>
        <rFont val="Calibri Light"/>
        <family val="3"/>
        <charset val="129"/>
        <scheme val="major"/>
      </rPr>
      <t>Guide Roller</t>
    </r>
    <r>
      <rPr>
        <vertAlign val="superscript"/>
        <sz val="10"/>
        <color rgb="FF404042"/>
        <rFont val="Calibri Light"/>
        <family val="3"/>
        <charset val="129"/>
        <scheme val="major"/>
      </rPr>
      <t>적용 불가 임</t>
    </r>
    <r>
      <rPr>
        <sz val="10"/>
        <color rgb="FF404042"/>
        <rFont val="Calibri Light"/>
        <family val="3"/>
        <charset val="129"/>
        <scheme val="major"/>
      </rPr>
      <t xml:space="preserve">.
6. </t>
    </r>
    <r>
      <rPr>
        <vertAlign val="superscript"/>
        <sz val="10"/>
        <color rgb="FF404042"/>
        <rFont val="Calibri Light"/>
        <family val="3"/>
        <charset val="129"/>
        <scheme val="major"/>
      </rPr>
      <t>상기치수는 최소치수이므로 건축 기울기 반영하시기 바랍니다</t>
    </r>
    <r>
      <rPr>
        <sz val="10"/>
        <color rgb="FF404042"/>
        <rFont val="Calibri Light"/>
        <family val="3"/>
        <charset val="129"/>
        <scheme val="major"/>
      </rPr>
      <t>.</t>
    </r>
    <phoneticPr fontId="13" type="noConversion"/>
  </si>
  <si>
    <t>2320*(2500)</t>
  </si>
  <si>
    <t>2320*(2500)</t>
    <phoneticPr fontId="1" type="noConversion"/>
  </si>
  <si>
    <t>2580*(2760)</t>
  </si>
  <si>
    <t>2580*(2760)</t>
    <phoneticPr fontId="1" type="noConversion"/>
  </si>
  <si>
    <t>2780*(2960)</t>
  </si>
  <si>
    <t>2780*(2960)</t>
    <phoneticPr fontId="1" type="noConversion"/>
  </si>
  <si>
    <t>3040*(3220)</t>
  </si>
  <si>
    <t>3040*(3220)</t>
    <phoneticPr fontId="1" type="noConversion"/>
  </si>
  <si>
    <t>2.0</t>
    <phoneticPr fontId="1" type="noConversion"/>
  </si>
  <si>
    <t>2.5</t>
    <phoneticPr fontId="1" type="noConversion"/>
  </si>
  <si>
    <t>605*(785)</t>
  </si>
  <si>
    <t>605*(785)</t>
    <phoneticPr fontId="1" type="noConversion"/>
  </si>
  <si>
    <t>735*(915)</t>
  </si>
  <si>
    <t>735*(915)</t>
    <phoneticPr fontId="1" type="noConversion"/>
  </si>
  <si>
    <t>835*(1015)</t>
  </si>
  <si>
    <t>835*(1015)</t>
    <phoneticPr fontId="1" type="noConversion"/>
  </si>
  <si>
    <t>965*(1145)</t>
  </si>
  <si>
    <t>965*(1145)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</si>
</sst>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rgb="FFFFFFFF"/>
      <name val="Noto Sans CJK HK"/>
      <family val="2"/>
    </font>
    <font>
      <b/>
      <sz val="10"/>
      <color rgb="FFFFFFFF"/>
      <name val="Arial"/>
      <family val="2"/>
    </font>
    <font>
      <sz val="10"/>
      <name val="Noto Sans CJK HK"/>
    </font>
    <font>
      <b/>
      <sz val="10"/>
      <name val="Arial"/>
      <family val="2"/>
    </font>
    <font>
      <vertAlign val="superscript"/>
      <sz val="10"/>
      <color rgb="FFFFFFFF"/>
      <name val="Noto Sans CJK HK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BM HANNA Air"/>
    </font>
    <font>
      <sz val="10"/>
      <color rgb="FFFFFFFF"/>
      <name val="BM HANNA Air"/>
      <family val="2"/>
    </font>
    <font>
      <sz val="8"/>
      <name val="돋움"/>
      <family val="3"/>
      <charset val="129"/>
    </font>
    <font>
      <sz val="10"/>
      <color rgb="FF404042"/>
      <name val="Calibri Light"/>
      <family val="3"/>
      <charset val="129"/>
      <scheme val="major"/>
    </font>
    <font>
      <vertAlign val="superscript"/>
      <sz val="10"/>
      <color rgb="FF404042"/>
      <name val="Calibri Light"/>
      <family val="3"/>
      <charset val="129"/>
      <scheme val="major"/>
    </font>
    <font>
      <sz val="10"/>
      <color rgb="FF000000"/>
      <name val="Calibri Light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043D"/>
      </patternFill>
    </fill>
    <fill>
      <patternFill patternType="solid">
        <fgColor rgb="FFE4E4E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1B0C5"/>
      </left>
      <right style="thin">
        <color rgb="FFB1B0C5"/>
      </right>
      <top style="thin">
        <color rgb="FFB1B0C5"/>
      </top>
      <bottom/>
      <diagonal/>
    </border>
    <border>
      <left style="thin">
        <color rgb="FFB1B0C5"/>
      </left>
      <right/>
      <top style="thin">
        <color rgb="FFB1B0C5"/>
      </top>
      <bottom style="thin">
        <color rgb="FFB1B0C5"/>
      </bottom>
      <diagonal/>
    </border>
    <border>
      <left/>
      <right style="thin">
        <color rgb="FFB1B0C5"/>
      </right>
      <top style="thin">
        <color rgb="FFB1B0C5"/>
      </top>
      <bottom style="thin">
        <color rgb="FFB1B0C5"/>
      </bottom>
      <diagonal/>
    </border>
    <border>
      <left style="thin">
        <color rgb="FFB1B0C5"/>
      </left>
      <right/>
      <top style="thin">
        <color rgb="FFB1B0C5"/>
      </top>
      <bottom/>
      <diagonal/>
    </border>
    <border>
      <left/>
      <right style="thin">
        <color rgb="FFB1B0C5"/>
      </right>
      <top style="thin">
        <color rgb="FFB1B0C5"/>
      </top>
      <bottom/>
      <diagonal/>
    </border>
    <border>
      <left style="thin">
        <color rgb="FFB1B0C5"/>
      </left>
      <right style="thin">
        <color rgb="FFB1B0C5"/>
      </right>
      <top/>
      <bottom/>
      <diagonal/>
    </border>
    <border>
      <left style="thin">
        <color rgb="FFB1B0C5"/>
      </left>
      <right style="thin">
        <color rgb="FFB1B0C5"/>
      </right>
      <top style="thin">
        <color rgb="FFB1B0C5"/>
      </top>
      <bottom style="thin">
        <color rgb="FFB1B0C5"/>
      </bottom>
      <diagonal/>
    </border>
    <border>
      <left style="thin">
        <color rgb="FFB1B0C5"/>
      </left>
      <right/>
      <top/>
      <bottom style="thin">
        <color rgb="FFB1B0C5"/>
      </bottom>
      <diagonal/>
    </border>
    <border>
      <left/>
      <right style="thin">
        <color rgb="FFB1B0C5"/>
      </right>
      <top/>
      <bottom style="thin">
        <color rgb="FFB1B0C5"/>
      </bottom>
      <diagonal/>
    </border>
    <border>
      <left style="thin">
        <color rgb="FFB1B0C5"/>
      </left>
      <right style="thin">
        <color rgb="FFB1B0C5"/>
      </right>
      <top/>
      <bottom style="thin">
        <color rgb="FFB1B0C5"/>
      </bottom>
      <diagonal/>
    </border>
    <border>
      <left style="thin">
        <color rgb="FFB1B0C5"/>
      </left>
      <right/>
      <top/>
      <bottom/>
      <diagonal/>
    </border>
    <border>
      <left/>
      <right style="thin">
        <color rgb="FFB1B0C5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shrinkToFit="1"/>
    </xf>
    <xf numFmtId="1" fontId="9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shrinkToFit="1"/>
    </xf>
    <xf numFmtId="2" fontId="9" fillId="0" borderId="2" xfId="0" applyNumberFormat="1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top" wrapText="1"/>
    </xf>
    <xf numFmtId="1" fontId="10" fillId="3" borderId="4" xfId="0" applyNumberFormat="1" applyFont="1" applyFill="1" applyBorder="1" applyAlignment="1">
      <alignment horizontal="center" vertical="center" shrinkToFit="1"/>
    </xf>
    <xf numFmtId="1" fontId="10" fillId="3" borderId="11" xfId="0" applyNumberFormat="1" applyFont="1" applyFill="1" applyBorder="1" applyAlignment="1">
      <alignment horizontal="center" vertical="center" shrinkToFit="1"/>
    </xf>
    <xf numFmtId="1" fontId="10" fillId="3" borderId="8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1" fontId="16" fillId="4" borderId="7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34E1-E2CA-4FAD-8782-B5C1AD0C48DA}">
  <dimension ref="A1:R83"/>
  <sheetViews>
    <sheetView tabSelected="1" view="pageBreakPreview" zoomScale="60" zoomScaleNormal="100" workbookViewId="0">
      <selection activeCell="I45" sqref="I45"/>
    </sheetView>
  </sheetViews>
  <sheetFormatPr defaultRowHeight="14.5"/>
  <cols>
    <col min="10" max="10" width="11.7265625" customWidth="1"/>
    <col min="11" max="11" width="12.90625" customWidth="1"/>
    <col min="15" max="15" width="8.7265625" customWidth="1"/>
  </cols>
  <sheetData>
    <row r="1" spans="1: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39"/>
      <c r="B2" s="33" t="s">
        <v>0</v>
      </c>
      <c r="C2" s="20" t="s">
        <v>1</v>
      </c>
      <c r="D2" s="33" t="s">
        <v>2</v>
      </c>
      <c r="E2" s="20" t="s">
        <v>3</v>
      </c>
      <c r="F2" s="23" t="s">
        <v>4</v>
      </c>
      <c r="G2" s="24"/>
      <c r="H2" s="25" t="s">
        <v>5</v>
      </c>
      <c r="I2" s="26"/>
      <c r="J2" s="18" t="s">
        <v>6</v>
      </c>
      <c r="K2" s="29"/>
      <c r="L2" s="18" t="s">
        <v>7</v>
      </c>
      <c r="M2" s="29"/>
      <c r="N2" s="39"/>
      <c r="O2" s="39"/>
    </row>
    <row r="3" spans="1:15">
      <c r="A3" s="39"/>
      <c r="B3" s="34"/>
      <c r="C3" s="21"/>
      <c r="D3" s="34"/>
      <c r="E3" s="21"/>
      <c r="F3" s="1" t="s">
        <v>8</v>
      </c>
      <c r="G3" s="1" t="s">
        <v>9</v>
      </c>
      <c r="H3" s="27"/>
      <c r="I3" s="28"/>
      <c r="J3" s="19"/>
      <c r="K3" s="30"/>
      <c r="L3" s="19"/>
      <c r="M3" s="30"/>
      <c r="N3" s="39"/>
      <c r="O3" s="39"/>
    </row>
    <row r="4" spans="1:15">
      <c r="A4" s="39"/>
      <c r="B4" s="35"/>
      <c r="C4" s="22"/>
      <c r="D4" s="35"/>
      <c r="E4" s="22"/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39"/>
      <c r="O4" s="39"/>
    </row>
    <row r="5" spans="1:15" ht="25">
      <c r="A5" s="39"/>
      <c r="B5" s="36" t="s">
        <v>18</v>
      </c>
      <c r="C5" s="3" t="s">
        <v>21</v>
      </c>
      <c r="D5" s="4">
        <v>550</v>
      </c>
      <c r="E5" s="4">
        <v>800</v>
      </c>
      <c r="F5" s="4">
        <v>1200</v>
      </c>
      <c r="G5" s="4">
        <v>1150</v>
      </c>
      <c r="H5" s="3" t="s">
        <v>22</v>
      </c>
      <c r="I5" s="4">
        <v>325</v>
      </c>
      <c r="J5" s="3" t="s">
        <v>23</v>
      </c>
      <c r="K5" s="4">
        <v>1550</v>
      </c>
      <c r="L5" s="4">
        <v>6072</v>
      </c>
      <c r="M5" s="4">
        <v>4917</v>
      </c>
      <c r="N5" s="39"/>
      <c r="O5" s="39"/>
    </row>
    <row r="6" spans="1:15" ht="25">
      <c r="A6" s="39"/>
      <c r="B6" s="37"/>
      <c r="C6" s="3" t="s">
        <v>34</v>
      </c>
      <c r="D6" s="4">
        <v>550</v>
      </c>
      <c r="E6" s="4">
        <v>800</v>
      </c>
      <c r="F6" s="4">
        <v>1200</v>
      </c>
      <c r="G6" s="4">
        <v>1150</v>
      </c>
      <c r="H6" s="3" t="s">
        <v>24</v>
      </c>
      <c r="I6" s="4">
        <v>325</v>
      </c>
      <c r="J6" s="3" t="s">
        <v>25</v>
      </c>
      <c r="K6" s="4">
        <v>1550</v>
      </c>
      <c r="L6" s="4">
        <v>6072</v>
      </c>
      <c r="M6" s="4">
        <v>4917</v>
      </c>
      <c r="N6" s="39"/>
      <c r="O6" s="39"/>
    </row>
    <row r="7" spans="1:15" ht="25">
      <c r="A7" s="39"/>
      <c r="B7" s="37"/>
      <c r="C7" s="4">
        <v>8</v>
      </c>
      <c r="D7" s="4">
        <v>600</v>
      </c>
      <c r="E7" s="4">
        <v>800</v>
      </c>
      <c r="F7" s="4">
        <v>1200</v>
      </c>
      <c r="G7" s="4">
        <v>1240</v>
      </c>
      <c r="H7" s="3" t="s">
        <v>22</v>
      </c>
      <c r="I7" s="4">
        <v>325</v>
      </c>
      <c r="J7" s="3" t="s">
        <v>23</v>
      </c>
      <c r="K7" s="4">
        <v>1650</v>
      </c>
      <c r="L7" s="4">
        <v>6124</v>
      </c>
      <c r="M7" s="4">
        <v>4864</v>
      </c>
      <c r="N7" s="39"/>
      <c r="O7" s="39"/>
    </row>
    <row r="8" spans="1:15" ht="25">
      <c r="A8" s="39"/>
      <c r="B8" s="37"/>
      <c r="C8" s="4">
        <v>9</v>
      </c>
      <c r="D8" s="4">
        <v>700</v>
      </c>
      <c r="E8" s="4">
        <v>800</v>
      </c>
      <c r="F8" s="4">
        <v>1200</v>
      </c>
      <c r="G8" s="4">
        <v>1350</v>
      </c>
      <c r="H8" s="3" t="s">
        <v>22</v>
      </c>
      <c r="I8" s="4">
        <v>325</v>
      </c>
      <c r="J8" s="3" t="s">
        <v>23</v>
      </c>
      <c r="K8" s="4">
        <v>1750</v>
      </c>
      <c r="L8" s="4">
        <v>7496</v>
      </c>
      <c r="M8" s="4">
        <v>6026</v>
      </c>
      <c r="N8" s="39"/>
      <c r="O8" s="39"/>
    </row>
    <row r="9" spans="1:15" ht="25">
      <c r="A9" s="39"/>
      <c r="B9" s="37"/>
      <c r="C9" s="4">
        <v>10</v>
      </c>
      <c r="D9" s="4">
        <v>750</v>
      </c>
      <c r="E9" s="4">
        <v>800</v>
      </c>
      <c r="F9" s="4">
        <v>1200</v>
      </c>
      <c r="G9" s="4">
        <v>1450</v>
      </c>
      <c r="H9" s="3" t="s">
        <v>22</v>
      </c>
      <c r="I9" s="4">
        <v>325</v>
      </c>
      <c r="J9" s="3" t="s">
        <v>23</v>
      </c>
      <c r="K9" s="4">
        <v>1850</v>
      </c>
      <c r="L9" s="4">
        <v>7380</v>
      </c>
      <c r="M9" s="4">
        <v>5805</v>
      </c>
      <c r="N9" s="39"/>
      <c r="O9" s="39"/>
    </row>
    <row r="10" spans="1:15" ht="25">
      <c r="A10" s="39"/>
      <c r="B10" s="37"/>
      <c r="C10" s="4">
        <v>12</v>
      </c>
      <c r="D10" s="4">
        <v>900</v>
      </c>
      <c r="E10" s="4">
        <v>900</v>
      </c>
      <c r="F10" s="4">
        <v>1600</v>
      </c>
      <c r="G10" s="4">
        <v>1350</v>
      </c>
      <c r="H10" s="3" t="s">
        <v>26</v>
      </c>
      <c r="I10" s="4">
        <v>405</v>
      </c>
      <c r="J10" s="3" t="s">
        <v>27</v>
      </c>
      <c r="K10" s="4">
        <v>1750</v>
      </c>
      <c r="L10" s="4">
        <v>7852</v>
      </c>
      <c r="M10" s="4">
        <v>5962</v>
      </c>
      <c r="N10" s="39"/>
      <c r="O10" s="39"/>
    </row>
    <row r="11" spans="1:15" ht="25">
      <c r="A11" s="39"/>
      <c r="B11" s="37"/>
      <c r="C11" s="4">
        <v>13</v>
      </c>
      <c r="D11" s="4">
        <v>1000</v>
      </c>
      <c r="E11" s="4">
        <v>900</v>
      </c>
      <c r="F11" s="4">
        <v>1600</v>
      </c>
      <c r="G11" s="4">
        <v>1450</v>
      </c>
      <c r="H11" s="3" t="s">
        <v>26</v>
      </c>
      <c r="I11" s="4">
        <v>405</v>
      </c>
      <c r="J11" s="3" t="s">
        <v>27</v>
      </c>
      <c r="K11" s="4">
        <v>1850</v>
      </c>
      <c r="L11" s="4">
        <v>8408</v>
      </c>
      <c r="M11" s="4">
        <v>6308</v>
      </c>
      <c r="N11" s="39"/>
      <c r="O11" s="39"/>
    </row>
    <row r="12" spans="1:15" ht="25">
      <c r="A12" s="39"/>
      <c r="B12" s="37"/>
      <c r="C12" s="4">
        <v>15</v>
      </c>
      <c r="D12" s="4">
        <v>1150</v>
      </c>
      <c r="E12" s="4">
        <v>1000</v>
      </c>
      <c r="F12" s="4">
        <v>1800</v>
      </c>
      <c r="G12" s="4">
        <v>1450</v>
      </c>
      <c r="H12" s="3" t="s">
        <v>28</v>
      </c>
      <c r="I12" s="4">
        <v>475</v>
      </c>
      <c r="J12" s="3" t="s">
        <v>29</v>
      </c>
      <c r="K12" s="4">
        <v>1890</v>
      </c>
      <c r="L12" s="4">
        <v>9964</v>
      </c>
      <c r="M12" s="4">
        <v>7549</v>
      </c>
      <c r="N12" s="39"/>
      <c r="O12" s="39"/>
    </row>
    <row r="13" spans="1:15" ht="25">
      <c r="A13" s="39"/>
      <c r="B13" s="37"/>
      <c r="C13" s="4">
        <v>16</v>
      </c>
      <c r="D13" s="4">
        <v>1200</v>
      </c>
      <c r="E13" s="4">
        <v>1000</v>
      </c>
      <c r="F13" s="4">
        <v>1800</v>
      </c>
      <c r="G13" s="4">
        <v>1500</v>
      </c>
      <c r="H13" s="3" t="s">
        <v>28</v>
      </c>
      <c r="I13" s="4">
        <v>475</v>
      </c>
      <c r="J13" s="3" t="s">
        <v>29</v>
      </c>
      <c r="K13" s="4">
        <v>1940</v>
      </c>
      <c r="L13" s="4">
        <v>10224</v>
      </c>
      <c r="M13" s="4">
        <v>7704</v>
      </c>
      <c r="N13" s="39"/>
      <c r="O13" s="39"/>
    </row>
    <row r="14" spans="1:15" ht="25">
      <c r="A14" s="39"/>
      <c r="B14" s="37"/>
      <c r="C14" s="4">
        <v>18</v>
      </c>
      <c r="D14" s="4">
        <v>1350</v>
      </c>
      <c r="E14" s="4">
        <v>1000</v>
      </c>
      <c r="F14" s="4">
        <v>1800</v>
      </c>
      <c r="G14" s="4">
        <v>1650</v>
      </c>
      <c r="H14" s="3" t="s">
        <v>30</v>
      </c>
      <c r="I14" s="4">
        <v>525</v>
      </c>
      <c r="J14" s="3" t="s">
        <v>31</v>
      </c>
      <c r="K14" s="4">
        <v>2100</v>
      </c>
      <c r="L14" s="4">
        <v>10608</v>
      </c>
      <c r="M14" s="4">
        <v>7773</v>
      </c>
      <c r="N14" s="39"/>
      <c r="O14" s="39"/>
    </row>
    <row r="15" spans="1:15" ht="25">
      <c r="A15" s="39"/>
      <c r="B15" s="37"/>
      <c r="C15" s="4">
        <v>21</v>
      </c>
      <c r="D15" s="4">
        <v>1600</v>
      </c>
      <c r="E15" s="4">
        <v>1100</v>
      </c>
      <c r="F15" s="4">
        <v>2000</v>
      </c>
      <c r="G15" s="4">
        <v>1700</v>
      </c>
      <c r="H15" s="3" t="s">
        <v>32</v>
      </c>
      <c r="I15" s="4">
        <v>575</v>
      </c>
      <c r="J15" s="3" t="s">
        <v>33</v>
      </c>
      <c r="K15" s="4">
        <v>2150</v>
      </c>
      <c r="L15" s="4">
        <v>12988</v>
      </c>
      <c r="M15" s="4">
        <v>9628</v>
      </c>
      <c r="N15" s="39"/>
      <c r="O15" s="39"/>
    </row>
    <row r="16" spans="1:15" ht="25">
      <c r="A16" s="39"/>
      <c r="B16" s="37"/>
      <c r="C16" s="4">
        <v>24</v>
      </c>
      <c r="D16" s="4">
        <v>1800</v>
      </c>
      <c r="E16" s="4">
        <v>1100</v>
      </c>
      <c r="F16" s="4">
        <v>2200</v>
      </c>
      <c r="G16" s="4">
        <v>1700</v>
      </c>
      <c r="H16" s="3" t="s">
        <v>43</v>
      </c>
      <c r="I16" s="4">
        <v>688</v>
      </c>
      <c r="J16" s="3" t="s">
        <v>45</v>
      </c>
      <c r="K16" s="4">
        <v>2050</v>
      </c>
      <c r="L16" s="4">
        <v>14848</v>
      </c>
      <c r="M16" s="4">
        <v>11068</v>
      </c>
      <c r="N16" s="39"/>
      <c r="O16" s="39"/>
    </row>
    <row r="17" spans="1:15" ht="25">
      <c r="A17" s="39"/>
      <c r="B17" s="38"/>
      <c r="C17" s="4">
        <v>26</v>
      </c>
      <c r="D17" s="4">
        <v>2000</v>
      </c>
      <c r="E17" s="4">
        <v>1100</v>
      </c>
      <c r="F17" s="4">
        <v>2200</v>
      </c>
      <c r="G17" s="4">
        <v>1850</v>
      </c>
      <c r="H17" s="3" t="s">
        <v>42</v>
      </c>
      <c r="I17" s="4">
        <v>688</v>
      </c>
      <c r="J17" s="3" t="s">
        <v>44</v>
      </c>
      <c r="K17" s="4">
        <v>2261</v>
      </c>
      <c r="L17" s="4">
        <v>16108</v>
      </c>
      <c r="M17" s="4">
        <v>11908</v>
      </c>
      <c r="N17" s="39"/>
      <c r="O17" s="39"/>
    </row>
    <row r="18" spans="1:15">
      <c r="A18" s="39"/>
      <c r="N18" s="39"/>
      <c r="O18" s="39"/>
    </row>
    <row r="19" spans="1:15">
      <c r="A19" s="39"/>
      <c r="B19" s="31" t="s">
        <v>56</v>
      </c>
      <c r="C19" s="11">
        <v>12</v>
      </c>
      <c r="D19" s="11">
        <v>900</v>
      </c>
      <c r="E19" s="11">
        <v>900</v>
      </c>
      <c r="F19" s="11">
        <v>1600</v>
      </c>
      <c r="G19" s="11">
        <v>1450</v>
      </c>
      <c r="H19" s="11" t="s">
        <v>59</v>
      </c>
      <c r="I19" s="11">
        <f>(F19+50)/2+240-650</f>
        <v>415</v>
      </c>
      <c r="J19" s="11" t="s">
        <v>49</v>
      </c>
      <c r="K19" s="11">
        <v>1810</v>
      </c>
      <c r="L19" s="11">
        <f>101000/9.81</f>
        <v>10295.616717635066</v>
      </c>
      <c r="M19" s="11">
        <f>83000/9.81</f>
        <v>8460.7543323139653</v>
      </c>
      <c r="N19" s="39"/>
      <c r="O19" s="39"/>
    </row>
    <row r="20" spans="1:15">
      <c r="A20" s="39"/>
      <c r="B20" s="32"/>
      <c r="C20" s="11">
        <v>13</v>
      </c>
      <c r="D20" s="11">
        <v>1000</v>
      </c>
      <c r="E20" s="11">
        <v>900</v>
      </c>
      <c r="F20" s="11">
        <v>1600</v>
      </c>
      <c r="G20" s="11">
        <v>1500</v>
      </c>
      <c r="H20" s="11" t="s">
        <v>58</v>
      </c>
      <c r="I20" s="11">
        <f>(F20+50)/2+240-650</f>
        <v>415</v>
      </c>
      <c r="J20" s="11" t="s">
        <v>48</v>
      </c>
      <c r="K20" s="11">
        <v>1850</v>
      </c>
      <c r="L20" s="11">
        <f>121000/9.81</f>
        <v>12334.352701325177</v>
      </c>
      <c r="M20" s="11">
        <f>L19</f>
        <v>10295.616717635066</v>
      </c>
      <c r="N20" s="39"/>
      <c r="O20" s="39"/>
    </row>
    <row r="21" spans="1:15">
      <c r="A21" s="39"/>
      <c r="B21" s="32"/>
      <c r="C21" s="11">
        <v>15</v>
      </c>
      <c r="D21" s="11">
        <v>1150</v>
      </c>
      <c r="E21" s="11">
        <v>1000</v>
      </c>
      <c r="F21" s="11">
        <v>1800</v>
      </c>
      <c r="G21" s="11">
        <v>1450</v>
      </c>
      <c r="H21" s="11" t="s">
        <v>61</v>
      </c>
      <c r="I21" s="11">
        <f>(F21+50)/2+270-650</f>
        <v>545</v>
      </c>
      <c r="J21" s="11" t="s">
        <v>51</v>
      </c>
      <c r="K21" s="11">
        <v>1850</v>
      </c>
      <c r="L21" s="11">
        <f>130000/9.81</f>
        <v>13251.783893985728</v>
      </c>
      <c r="M21" s="11">
        <f>106000/9.81</f>
        <v>10805.300713557594</v>
      </c>
      <c r="N21" s="39"/>
      <c r="O21" s="39"/>
    </row>
    <row r="22" spans="1:15">
      <c r="A22" s="39"/>
      <c r="B22" s="32"/>
      <c r="C22" s="11">
        <v>16</v>
      </c>
      <c r="D22" s="11">
        <v>1200</v>
      </c>
      <c r="E22" s="11">
        <v>1000</v>
      </c>
      <c r="F22" s="11">
        <v>1800</v>
      </c>
      <c r="G22" s="11">
        <v>1500</v>
      </c>
      <c r="H22" s="11" t="s">
        <v>61</v>
      </c>
      <c r="I22" s="11">
        <f t="shared" ref="I22:I24" si="0">(F22+50)/2+270-650</f>
        <v>545</v>
      </c>
      <c r="J22" s="11" t="s">
        <v>50</v>
      </c>
      <c r="K22" s="11">
        <v>1900</v>
      </c>
      <c r="L22" s="11">
        <f>132000/9.81</f>
        <v>13455.65749235474</v>
      </c>
      <c r="M22" s="11">
        <f>107000/9.81</f>
        <v>10907.2375127421</v>
      </c>
      <c r="N22" s="39"/>
      <c r="O22" s="39"/>
    </row>
    <row r="23" spans="1:15">
      <c r="A23" s="39"/>
      <c r="B23" s="32"/>
      <c r="C23" s="11">
        <v>18</v>
      </c>
      <c r="D23" s="11">
        <v>1350</v>
      </c>
      <c r="E23" s="11">
        <v>1000</v>
      </c>
      <c r="F23" s="11">
        <v>1800</v>
      </c>
      <c r="G23" s="11">
        <v>1650</v>
      </c>
      <c r="H23" s="11" t="s">
        <v>61</v>
      </c>
      <c r="I23" s="11">
        <f t="shared" si="0"/>
        <v>545</v>
      </c>
      <c r="J23" s="11" t="s">
        <v>50</v>
      </c>
      <c r="K23" s="11">
        <v>2050</v>
      </c>
      <c r="L23" s="11">
        <f>137000/9.81</f>
        <v>13965.341488277267</v>
      </c>
      <c r="M23" s="11">
        <f>109000/9.81</f>
        <v>11111.111111111111</v>
      </c>
      <c r="N23" s="39"/>
      <c r="O23" s="39"/>
    </row>
    <row r="24" spans="1:15">
      <c r="A24" s="39"/>
      <c r="B24" s="32"/>
      <c r="C24" s="11">
        <v>21</v>
      </c>
      <c r="D24" s="11">
        <v>1600</v>
      </c>
      <c r="E24" s="11">
        <v>1100</v>
      </c>
      <c r="F24" s="11">
        <v>2000</v>
      </c>
      <c r="G24" s="11">
        <v>1700</v>
      </c>
      <c r="H24" s="11" t="s">
        <v>63</v>
      </c>
      <c r="I24" s="11">
        <f t="shared" si="0"/>
        <v>645</v>
      </c>
      <c r="J24" s="11" t="s">
        <v>53</v>
      </c>
      <c r="K24" s="11">
        <v>2100</v>
      </c>
      <c r="L24" s="11">
        <f>143000/9.81</f>
        <v>14576.9622833843</v>
      </c>
      <c r="M24" s="11">
        <f>110000/9.81</f>
        <v>11213.047910295616</v>
      </c>
      <c r="N24" s="39"/>
      <c r="O24" s="40"/>
    </row>
    <row r="25" spans="1:15">
      <c r="A25" s="39"/>
      <c r="B25" s="32"/>
      <c r="C25" s="11">
        <v>24</v>
      </c>
      <c r="D25" s="11">
        <v>1800</v>
      </c>
      <c r="E25" s="11">
        <v>1100</v>
      </c>
      <c r="F25" s="11">
        <v>2200</v>
      </c>
      <c r="G25" s="11">
        <v>1700</v>
      </c>
      <c r="H25" s="11" t="s">
        <v>65</v>
      </c>
      <c r="I25" s="11">
        <f>(F25+50)/2+300-650</f>
        <v>775</v>
      </c>
      <c r="J25" s="11" t="s">
        <v>55</v>
      </c>
      <c r="K25" s="11">
        <v>2100</v>
      </c>
      <c r="L25" s="11">
        <v>17960</v>
      </c>
      <c r="M25" s="11">
        <f>139000/9.81</f>
        <v>14169.215086646278</v>
      </c>
      <c r="N25" s="39"/>
      <c r="O25" s="39"/>
    </row>
    <row r="26" spans="1:15">
      <c r="A26" s="39"/>
      <c r="B26" s="32"/>
      <c r="C26" s="11">
        <v>26</v>
      </c>
      <c r="D26" s="11">
        <v>2000</v>
      </c>
      <c r="E26" s="11">
        <v>1100</v>
      </c>
      <c r="F26" s="11">
        <v>2200</v>
      </c>
      <c r="G26" s="11">
        <v>1850</v>
      </c>
      <c r="H26" s="11" t="s">
        <v>65</v>
      </c>
      <c r="I26" s="11">
        <f>(F26+50)/2+300-650</f>
        <v>775</v>
      </c>
      <c r="J26" s="11" t="s">
        <v>54</v>
      </c>
      <c r="K26" s="11">
        <v>2250</v>
      </c>
      <c r="L26" s="11">
        <v>19368</v>
      </c>
      <c r="M26" s="11">
        <f>149000/9.81</f>
        <v>15188.583078491334</v>
      </c>
      <c r="N26" s="39"/>
      <c r="O26" s="39"/>
    </row>
    <row r="27" spans="1:15">
      <c r="A27" s="3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9"/>
      <c r="O27" s="39"/>
    </row>
    <row r="28" spans="1:15">
      <c r="A28" s="39"/>
      <c r="B28" s="31" t="s">
        <v>57</v>
      </c>
      <c r="C28" s="11">
        <v>12</v>
      </c>
      <c r="D28" s="11">
        <v>900</v>
      </c>
      <c r="E28" s="11">
        <v>900</v>
      </c>
      <c r="F28" s="11">
        <v>1600</v>
      </c>
      <c r="G28" s="11">
        <v>1370</v>
      </c>
      <c r="H28" s="11" t="s">
        <v>58</v>
      </c>
      <c r="I28" s="11">
        <v>415</v>
      </c>
      <c r="J28" s="11" t="s">
        <v>48</v>
      </c>
      <c r="K28" s="11">
        <v>1810</v>
      </c>
      <c r="L28" s="11">
        <v>10295.616717635066</v>
      </c>
      <c r="M28" s="11">
        <v>8460.7543323139653</v>
      </c>
      <c r="N28" s="39"/>
      <c r="O28" s="39"/>
    </row>
    <row r="29" spans="1:15">
      <c r="A29" s="39"/>
      <c r="B29" s="32"/>
      <c r="C29" s="11">
        <v>13</v>
      </c>
      <c r="D29" s="11">
        <v>1000</v>
      </c>
      <c r="E29" s="11">
        <v>900</v>
      </c>
      <c r="F29" s="11">
        <v>1600</v>
      </c>
      <c r="G29" s="11">
        <v>1500</v>
      </c>
      <c r="H29" s="11" t="s">
        <v>58</v>
      </c>
      <c r="I29" s="11">
        <v>415</v>
      </c>
      <c r="J29" s="11" t="s">
        <v>48</v>
      </c>
      <c r="K29" s="11">
        <v>1850</v>
      </c>
      <c r="L29" s="11">
        <v>12334.352701325177</v>
      </c>
      <c r="M29" s="11">
        <v>10295.616717635066</v>
      </c>
      <c r="N29" s="39"/>
      <c r="O29" s="39"/>
    </row>
    <row r="30" spans="1:15">
      <c r="A30" s="39"/>
      <c r="B30" s="32"/>
      <c r="C30" s="11">
        <v>15</v>
      </c>
      <c r="D30" s="11">
        <v>1150</v>
      </c>
      <c r="E30" s="11">
        <v>1000</v>
      </c>
      <c r="F30" s="11">
        <v>1800</v>
      </c>
      <c r="G30" s="11">
        <v>1500</v>
      </c>
      <c r="H30" s="11" t="s">
        <v>60</v>
      </c>
      <c r="I30" s="11">
        <v>545</v>
      </c>
      <c r="J30" s="11" t="s">
        <v>50</v>
      </c>
      <c r="K30" s="11">
        <v>1850</v>
      </c>
      <c r="L30" s="11">
        <v>13251.783893985728</v>
      </c>
      <c r="M30" s="11">
        <v>10805.300713557594</v>
      </c>
      <c r="N30" s="39"/>
      <c r="O30" s="39"/>
    </row>
    <row r="31" spans="1:15">
      <c r="A31" s="39"/>
      <c r="B31" s="32"/>
      <c r="C31" s="11">
        <v>16</v>
      </c>
      <c r="D31" s="11">
        <v>1200</v>
      </c>
      <c r="E31" s="11">
        <v>1000</v>
      </c>
      <c r="F31" s="11">
        <v>1800</v>
      </c>
      <c r="G31" s="11">
        <v>1550</v>
      </c>
      <c r="H31" s="11" t="s">
        <v>60</v>
      </c>
      <c r="I31" s="11">
        <v>545</v>
      </c>
      <c r="J31" s="11" t="s">
        <v>50</v>
      </c>
      <c r="K31" s="11">
        <v>1900</v>
      </c>
      <c r="L31" s="11">
        <v>13455.65749235474</v>
      </c>
      <c r="M31" s="11">
        <v>10907.2375127421</v>
      </c>
      <c r="N31" s="39"/>
      <c r="O31" s="39"/>
    </row>
    <row r="32" spans="1:15">
      <c r="A32" s="39"/>
      <c r="B32" s="32"/>
      <c r="C32" s="11">
        <v>18</v>
      </c>
      <c r="D32" s="11">
        <v>1350</v>
      </c>
      <c r="E32" s="11">
        <v>1000</v>
      </c>
      <c r="F32" s="11">
        <v>1800</v>
      </c>
      <c r="G32" s="11">
        <v>1700</v>
      </c>
      <c r="H32" s="11" t="s">
        <v>60</v>
      </c>
      <c r="I32" s="11">
        <v>545</v>
      </c>
      <c r="J32" s="11" t="s">
        <v>50</v>
      </c>
      <c r="K32" s="11">
        <v>2050</v>
      </c>
      <c r="L32" s="11">
        <v>13965.341488277267</v>
      </c>
      <c r="M32" s="11">
        <v>11111.111111111111</v>
      </c>
      <c r="N32" s="39"/>
      <c r="O32" s="39"/>
    </row>
    <row r="33" spans="1:15">
      <c r="A33" s="39"/>
      <c r="B33" s="32"/>
      <c r="C33" s="11">
        <v>21</v>
      </c>
      <c r="D33" s="11">
        <v>1600</v>
      </c>
      <c r="E33" s="11">
        <v>1100</v>
      </c>
      <c r="F33" s="11">
        <v>2000</v>
      </c>
      <c r="G33" s="11">
        <v>1750</v>
      </c>
      <c r="H33" s="11" t="s">
        <v>62</v>
      </c>
      <c r="I33" s="11">
        <v>645</v>
      </c>
      <c r="J33" s="11" t="s">
        <v>52</v>
      </c>
      <c r="K33" s="11">
        <v>2100</v>
      </c>
      <c r="L33" s="11">
        <v>14576.9622833843</v>
      </c>
      <c r="M33" s="11">
        <v>11213.047910295616</v>
      </c>
      <c r="N33" s="39"/>
      <c r="O33" s="39"/>
    </row>
    <row r="34" spans="1:15">
      <c r="A34" s="39"/>
      <c r="B34" s="32"/>
      <c r="C34" s="11">
        <v>24</v>
      </c>
      <c r="D34" s="11">
        <v>1800</v>
      </c>
      <c r="E34" s="11">
        <v>1100</v>
      </c>
      <c r="F34" s="11">
        <v>2200</v>
      </c>
      <c r="G34" s="11">
        <v>1700</v>
      </c>
      <c r="H34" s="11" t="s">
        <v>64</v>
      </c>
      <c r="I34" s="11">
        <v>775</v>
      </c>
      <c r="J34" s="11" t="s">
        <v>54</v>
      </c>
      <c r="K34" s="11">
        <v>2100</v>
      </c>
      <c r="L34" s="11">
        <v>17960</v>
      </c>
      <c r="M34" s="11">
        <v>14169.215086646278</v>
      </c>
      <c r="N34" s="39"/>
      <c r="O34" s="39"/>
    </row>
    <row r="35" spans="1:15">
      <c r="A35" s="39"/>
      <c r="B35" s="32"/>
      <c r="C35" s="11">
        <v>26</v>
      </c>
      <c r="D35" s="11">
        <v>2000</v>
      </c>
      <c r="E35" s="11">
        <v>1100</v>
      </c>
      <c r="F35" s="11">
        <v>2200</v>
      </c>
      <c r="G35" s="11">
        <v>1850</v>
      </c>
      <c r="H35" s="11" t="s">
        <v>64</v>
      </c>
      <c r="I35" s="11">
        <v>775</v>
      </c>
      <c r="J35" s="11" t="s">
        <v>54</v>
      </c>
      <c r="K35" s="11">
        <v>2250</v>
      </c>
      <c r="L35" s="11">
        <v>19368</v>
      </c>
      <c r="M35" s="11">
        <v>15188.583078491334</v>
      </c>
      <c r="N35" s="39"/>
      <c r="O35" s="39"/>
    </row>
    <row r="36" spans="1: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 t="s">
        <v>46</v>
      </c>
      <c r="N42" s="39"/>
      <c r="O42" s="39"/>
    </row>
    <row r="43" spans="1:15">
      <c r="A43" s="39"/>
      <c r="B43" s="16" t="s">
        <v>35</v>
      </c>
      <c r="C43" s="18" t="s">
        <v>36</v>
      </c>
      <c r="D43" s="9" t="s">
        <v>37</v>
      </c>
      <c r="E43" s="9" t="s">
        <v>38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>
      <c r="A44" s="39"/>
      <c r="B44" s="17"/>
      <c r="C44" s="19"/>
      <c r="D44" s="10" t="s">
        <v>19</v>
      </c>
      <c r="E44" s="10" t="s">
        <v>20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25">
      <c r="A45" s="39"/>
      <c r="B45" s="13">
        <v>7</v>
      </c>
      <c r="C45" s="7">
        <v>1</v>
      </c>
      <c r="D45" s="5">
        <v>4300</v>
      </c>
      <c r="E45" s="6" t="s">
        <v>39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25">
      <c r="A46" s="39"/>
      <c r="B46" s="14"/>
      <c r="C46" s="7">
        <v>1.5</v>
      </c>
      <c r="D46" s="5">
        <v>4450</v>
      </c>
      <c r="E46" s="6" t="s">
        <v>40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25">
      <c r="A47" s="39"/>
      <c r="B47" s="15"/>
      <c r="C47" s="8">
        <v>1.75</v>
      </c>
      <c r="D47" s="5">
        <v>4500</v>
      </c>
      <c r="E47" s="6" t="s">
        <v>41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25">
      <c r="A48" s="39"/>
      <c r="B48" s="13">
        <v>8</v>
      </c>
      <c r="C48" s="7">
        <v>1</v>
      </c>
      <c r="D48" s="5">
        <v>4300</v>
      </c>
      <c r="E48" s="6" t="s">
        <v>39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25">
      <c r="A49" s="39"/>
      <c r="B49" s="14"/>
      <c r="C49" s="7">
        <v>1.5</v>
      </c>
      <c r="D49" s="5">
        <v>4450</v>
      </c>
      <c r="E49" s="6" t="s">
        <v>40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25">
      <c r="A50" s="39"/>
      <c r="B50" s="15"/>
      <c r="C50" s="8">
        <v>1.75</v>
      </c>
      <c r="D50" s="5">
        <v>4500</v>
      </c>
      <c r="E50" s="6" t="s">
        <v>41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25">
      <c r="A51" s="39"/>
      <c r="B51" s="13">
        <v>9</v>
      </c>
      <c r="C51" s="7">
        <v>1</v>
      </c>
      <c r="D51" s="5">
        <v>4300</v>
      </c>
      <c r="E51" s="6" t="s">
        <v>39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25">
      <c r="A52" s="39"/>
      <c r="B52" s="14"/>
      <c r="C52" s="7">
        <v>1.5</v>
      </c>
      <c r="D52" s="5">
        <v>4450</v>
      </c>
      <c r="E52" s="6" t="s">
        <v>40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25">
      <c r="A53" s="39"/>
      <c r="B53" s="15"/>
      <c r="C53" s="8">
        <v>1.75</v>
      </c>
      <c r="D53" s="5">
        <v>4500</v>
      </c>
      <c r="E53" s="6" t="s">
        <v>41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25">
      <c r="A54" s="39"/>
      <c r="B54" s="13">
        <v>10</v>
      </c>
      <c r="C54" s="7">
        <v>1</v>
      </c>
      <c r="D54" s="5">
        <v>4300</v>
      </c>
      <c r="E54" s="6" t="s">
        <v>39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25">
      <c r="A55" s="39"/>
      <c r="B55" s="14"/>
      <c r="C55" s="7">
        <v>1.5</v>
      </c>
      <c r="D55" s="5">
        <v>4450</v>
      </c>
      <c r="E55" s="6" t="s">
        <v>40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25">
      <c r="A56" s="39"/>
      <c r="B56" s="15"/>
      <c r="C56" s="8">
        <v>1.75</v>
      </c>
      <c r="D56" s="5">
        <v>4500</v>
      </c>
      <c r="E56" s="6" t="s">
        <v>41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25">
      <c r="A57" s="39"/>
      <c r="B57" s="13">
        <v>12</v>
      </c>
      <c r="C57" s="7">
        <v>1</v>
      </c>
      <c r="D57" s="5">
        <v>4300</v>
      </c>
      <c r="E57" s="6" t="s">
        <v>39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25">
      <c r="A58" s="39"/>
      <c r="B58" s="14"/>
      <c r="C58" s="7">
        <v>1.5</v>
      </c>
      <c r="D58" s="5">
        <v>4450</v>
      </c>
      <c r="E58" s="6" t="s">
        <v>40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25">
      <c r="A59" s="39"/>
      <c r="B59" s="15"/>
      <c r="C59" s="8">
        <v>1.75</v>
      </c>
      <c r="D59" s="5">
        <v>4500</v>
      </c>
      <c r="E59" s="6" t="s">
        <v>41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25">
      <c r="A60" s="39"/>
      <c r="B60" s="13">
        <v>13</v>
      </c>
      <c r="C60" s="7">
        <v>1</v>
      </c>
      <c r="D60" s="5">
        <v>4300</v>
      </c>
      <c r="E60" s="6" t="s">
        <v>39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25">
      <c r="A61" s="39"/>
      <c r="B61" s="14"/>
      <c r="C61" s="7">
        <v>1.5</v>
      </c>
      <c r="D61" s="5">
        <v>4450</v>
      </c>
      <c r="E61" s="6" t="s">
        <v>40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25">
      <c r="A62" s="39"/>
      <c r="B62" s="15"/>
      <c r="C62" s="8">
        <v>1.75</v>
      </c>
      <c r="D62" s="5">
        <v>4500</v>
      </c>
      <c r="E62" s="6" t="s">
        <v>41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25">
      <c r="A63" s="39"/>
      <c r="B63" s="13">
        <v>15</v>
      </c>
      <c r="C63" s="7">
        <v>1</v>
      </c>
      <c r="D63" s="5">
        <v>4300</v>
      </c>
      <c r="E63" s="6" t="s">
        <v>39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25">
      <c r="A64" s="39"/>
      <c r="B64" s="14"/>
      <c r="C64" s="7">
        <v>1.5</v>
      </c>
      <c r="D64" s="5">
        <v>4450</v>
      </c>
      <c r="E64" s="6" t="s">
        <v>40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25">
      <c r="A65" s="39"/>
      <c r="B65" s="15"/>
      <c r="C65" s="8">
        <v>1.75</v>
      </c>
      <c r="D65" s="5">
        <v>4500</v>
      </c>
      <c r="E65" s="6" t="s">
        <v>41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25">
      <c r="A66" s="39"/>
      <c r="B66" s="13">
        <v>16</v>
      </c>
      <c r="C66" s="7">
        <v>1</v>
      </c>
      <c r="D66" s="5">
        <v>4300</v>
      </c>
      <c r="E66" s="6" t="s">
        <v>39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25">
      <c r="A67" s="39"/>
      <c r="B67" s="14"/>
      <c r="C67" s="7">
        <v>1.5</v>
      </c>
      <c r="D67" s="5">
        <v>4450</v>
      </c>
      <c r="E67" s="6" t="s">
        <v>40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25">
      <c r="A68" s="39"/>
      <c r="B68" s="15"/>
      <c r="C68" s="8">
        <v>1.75</v>
      </c>
      <c r="D68" s="5">
        <v>4500</v>
      </c>
      <c r="E68" s="6" t="s">
        <v>41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25">
      <c r="A69" s="39"/>
      <c r="B69" s="13">
        <v>18</v>
      </c>
      <c r="C69" s="7">
        <v>1</v>
      </c>
      <c r="D69" s="5">
        <v>4300</v>
      </c>
      <c r="E69" s="6" t="s">
        <v>39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25">
      <c r="A70" s="39"/>
      <c r="B70" s="14"/>
      <c r="C70" s="7">
        <v>1.5</v>
      </c>
      <c r="D70" s="5">
        <v>4450</v>
      </c>
      <c r="E70" s="6" t="s">
        <v>40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25">
      <c r="A71" s="39"/>
      <c r="B71" s="15"/>
      <c r="C71" s="8">
        <v>1.75</v>
      </c>
      <c r="D71" s="5">
        <v>4500</v>
      </c>
      <c r="E71" s="6" t="s">
        <v>41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25">
      <c r="A72" s="39"/>
      <c r="B72" s="13">
        <v>21</v>
      </c>
      <c r="C72" s="7">
        <v>1</v>
      </c>
      <c r="D72" s="5">
        <v>4300</v>
      </c>
      <c r="E72" s="6" t="s">
        <v>39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25">
      <c r="A73" s="39"/>
      <c r="B73" s="14"/>
      <c r="C73" s="7">
        <v>1.5</v>
      </c>
      <c r="D73" s="5">
        <v>4450</v>
      </c>
      <c r="E73" s="6" t="s">
        <v>40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25">
      <c r="A74" s="39"/>
      <c r="B74" s="15"/>
      <c r="C74" s="8">
        <v>1.75</v>
      </c>
      <c r="D74" s="5">
        <v>4500</v>
      </c>
      <c r="E74" s="6" t="s">
        <v>41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25">
      <c r="A75" s="39"/>
      <c r="B75" s="13">
        <v>24</v>
      </c>
      <c r="C75" s="7">
        <v>1</v>
      </c>
      <c r="D75" s="5">
        <v>4300</v>
      </c>
      <c r="E75" s="6" t="s">
        <v>39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25">
      <c r="A76" s="39"/>
      <c r="B76" s="14"/>
      <c r="C76" s="7">
        <v>1.5</v>
      </c>
      <c r="D76" s="5">
        <v>4450</v>
      </c>
      <c r="E76" s="6" t="s">
        <v>40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25">
      <c r="A77" s="39"/>
      <c r="B77" s="15"/>
      <c r="C77" s="8">
        <v>1.75</v>
      </c>
      <c r="D77" s="5">
        <v>4500</v>
      </c>
      <c r="E77" s="6" t="s">
        <v>41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25">
      <c r="A78" s="39"/>
      <c r="B78" s="13">
        <v>26</v>
      </c>
      <c r="C78" s="7">
        <v>1</v>
      </c>
      <c r="D78" s="5">
        <v>4300</v>
      </c>
      <c r="E78" s="6" t="s">
        <v>39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25">
      <c r="A79" s="39"/>
      <c r="B79" s="14"/>
      <c r="C79" s="7">
        <v>1.5</v>
      </c>
      <c r="D79" s="5">
        <v>4450</v>
      </c>
      <c r="E79" s="6" t="s">
        <v>40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25">
      <c r="A80" s="39"/>
      <c r="B80" s="15"/>
      <c r="C80" s="8">
        <v>1.75</v>
      </c>
      <c r="D80" s="5">
        <v>4500</v>
      </c>
      <c r="E80" s="6" t="s">
        <v>41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47" customHeight="1">
      <c r="A83" s="39"/>
      <c r="B83" s="12" t="s">
        <v>47</v>
      </c>
      <c r="C83" s="12"/>
      <c r="D83" s="12"/>
      <c r="E83" s="12"/>
      <c r="F83" s="12"/>
      <c r="G83" s="12"/>
      <c r="H83" s="39"/>
      <c r="I83" s="39"/>
      <c r="J83" s="39"/>
      <c r="K83" s="39"/>
      <c r="L83" s="39"/>
      <c r="M83" s="39"/>
      <c r="N83" s="39"/>
      <c r="O83" s="39"/>
    </row>
  </sheetData>
  <mergeCells count="26">
    <mergeCell ref="B19:B26"/>
    <mergeCell ref="B28:B35"/>
    <mergeCell ref="B2:B4"/>
    <mergeCell ref="C2:C4"/>
    <mergeCell ref="D2:D4"/>
    <mergeCell ref="B5:B17"/>
    <mergeCell ref="E2:E4"/>
    <mergeCell ref="F2:G2"/>
    <mergeCell ref="H2:I3"/>
    <mergeCell ref="J2:K3"/>
    <mergeCell ref="L2:M3"/>
    <mergeCell ref="B54:B56"/>
    <mergeCell ref="B57:B59"/>
    <mergeCell ref="B60:B62"/>
    <mergeCell ref="B43:B44"/>
    <mergeCell ref="C43:C44"/>
    <mergeCell ref="B45:B47"/>
    <mergeCell ref="B48:B50"/>
    <mergeCell ref="B51:B53"/>
    <mergeCell ref="B83:G83"/>
    <mergeCell ref="B63:B65"/>
    <mergeCell ref="B66:B68"/>
    <mergeCell ref="B69:B71"/>
    <mergeCell ref="B72:B74"/>
    <mergeCell ref="B75:B77"/>
    <mergeCell ref="B78:B80"/>
  </mergeCells>
  <phoneticPr fontId="1" type="noConversion"/>
  <pageMargins left="0.7" right="0.7" top="0.75" bottom="0.75" header="0.3" footer="0.3"/>
  <pageSetup paperSize="9" scale="51" orientation="portrait" horizontalDpi="300" verticalDpi="30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Seungjin Baek</dc:creator>
  <cp:lastModifiedBy>Ryu, Kwanho</cp:lastModifiedBy>
  <dcterms:created xsi:type="dcterms:W3CDTF">2023-02-13T04:47:48Z</dcterms:created>
  <dcterms:modified xsi:type="dcterms:W3CDTF">2023-03-07T05:31:28Z</dcterms:modified>
</cp:coreProperties>
</file>