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60" windowHeight="8670" tabRatio="854" activeTab="0"/>
  </bookViews>
  <sheets>
    <sheet name="ENNNUN－BOMCO3T" sheetId="1" r:id="rId1"/>
  </sheets>
  <definedNames>
    <definedName name="_xlnm.Print_Area" localSheetId="0">'ENNNUN－BOMCO3T'!$E$3:$CK$240</definedName>
    <definedName name="_xlnm.Print_Titles" localSheetId="0">'ENNNUN－BOMCO3T'!$3:$17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koyashit</author>
    <author>UTC SOE User</author>
  </authors>
  <commentList>
    <comment ref="Q10" authorId="0">
      <text>
        <r>
          <rPr>
            <sz val="9"/>
            <rFont val="ＭＳ Ｐゴシック"/>
            <family val="3"/>
          </rPr>
          <t>書式設定変更可</t>
        </r>
      </text>
    </comment>
    <comment ref="BL42" authorId="1">
      <text>
        <r>
          <rPr>
            <sz val="9"/>
            <rFont val="ＭＳ Ｐゴシック"/>
            <family val="3"/>
          </rPr>
          <t>実測値を記入</t>
        </r>
      </text>
    </comment>
    <comment ref="AK89" authorId="1">
      <text>
        <r>
          <rPr>
            <sz val="9"/>
            <rFont val="ＭＳ Ｐゴシック"/>
            <family val="3"/>
          </rPr>
          <t>制御盤銘板に記載される最大値及び最小値を記載</t>
        </r>
      </text>
    </comment>
    <comment ref="G145" authorId="1">
      <text>
        <r>
          <rPr>
            <b/>
            <sz val="9"/>
            <rFont val="ＭＳ Ｐゴシック"/>
            <family val="3"/>
          </rPr>
          <t>制御盤ブレーキ停止距離基準値の写真を貼り付け</t>
        </r>
      </text>
    </comment>
    <comment ref="BW14" authorId="2">
      <text>
        <r>
          <rPr>
            <b/>
            <sz val="9"/>
            <rFont val="ＭＳ Ｐゴシック"/>
            <family val="3"/>
          </rPr>
          <t>記入</t>
        </r>
      </text>
    </comment>
    <comment ref="AH5" authorId="2">
      <text>
        <r>
          <rPr>
            <b/>
            <sz val="9"/>
            <rFont val="ＭＳ Ｐゴシック"/>
            <family val="3"/>
          </rPr>
          <t>リストより番号を選択する</t>
        </r>
      </text>
    </comment>
    <comment ref="AW12" authorId="2">
      <text>
        <r>
          <rPr>
            <b/>
            <sz val="9"/>
            <rFont val="ＭＳ Ｐゴシック"/>
            <family val="3"/>
          </rPr>
          <t>巻上機のタイプをリストより選択
BOMCO3</t>
        </r>
      </text>
    </comment>
    <comment ref="BJ72" authorId="2">
      <text>
        <r>
          <rPr>
            <sz val="9"/>
            <rFont val="ＭＳ Ｐゴシック"/>
            <family val="3"/>
          </rPr>
          <t xml:space="preserve">実測した場合は測定値を記入
</t>
        </r>
      </text>
    </comment>
    <comment ref="BH75" authorId="2">
      <text>
        <r>
          <rPr>
            <b/>
            <sz val="9"/>
            <rFont val="ＭＳ Ｐゴシック"/>
            <family val="3"/>
          </rPr>
          <t>ゲージを使用し測定した場合は測定結果を選択</t>
        </r>
      </text>
    </comment>
    <comment ref="N107" authorId="2">
      <text>
        <r>
          <rPr>
            <b/>
            <sz val="9"/>
            <rFont val="ＭＳ Ｐゴシック"/>
            <family val="3"/>
          </rPr>
          <t>制御盤銘板に記載される最小値を記載</t>
        </r>
        <r>
          <rPr>
            <sz val="9"/>
            <rFont val="ＭＳ Ｐゴシック"/>
            <family val="3"/>
          </rPr>
          <t xml:space="preserve">
</t>
        </r>
      </text>
    </comment>
    <comment ref="N100" authorId="2">
      <text>
        <r>
          <rPr>
            <b/>
            <sz val="9"/>
            <rFont val="ＭＳ Ｐゴシック"/>
            <family val="3"/>
          </rPr>
          <t>制御盤銘板に記載される最大値を記載</t>
        </r>
        <r>
          <rPr>
            <sz val="9"/>
            <rFont val="ＭＳ Ｐゴシック"/>
            <family val="3"/>
          </rPr>
          <t xml:space="preserve">
</t>
        </r>
      </text>
    </comment>
    <comment ref="N114" authorId="2">
      <text>
        <r>
          <rPr>
            <b/>
            <sz val="9"/>
            <rFont val="ＭＳ Ｐゴシック"/>
            <family val="3"/>
          </rPr>
          <t>銘板記載　運転方向を記載
定格負荷下降
無負荷上昇</t>
        </r>
      </text>
    </comment>
    <comment ref="N123" authorId="2">
      <text>
        <r>
          <rPr>
            <b/>
            <sz val="9"/>
            <rFont val="ＭＳ Ｐゴシック"/>
            <family val="3"/>
          </rPr>
          <t>使用ブレーキの個数を選択
3,4,5</t>
        </r>
      </text>
    </comment>
    <comment ref="X77" authorId="2">
      <text>
        <r>
          <rPr>
            <b/>
            <sz val="9"/>
            <rFont val="ＭＳ Ｐゴシック"/>
            <family val="3"/>
          </rPr>
          <t>確認方法選択
専用ゲージ
実寸測定</t>
        </r>
      </text>
    </comment>
    <comment ref="AS42" authorId="2">
      <text>
        <r>
          <rPr>
            <b/>
            <sz val="9"/>
            <rFont val="ＭＳ Ｐゴシック"/>
            <family val="3"/>
          </rPr>
          <t>銘板記載最小値を記入</t>
        </r>
      </text>
    </comment>
  </commentList>
</comments>
</file>

<file path=xl/sharedStrings.xml><?xml version="1.0" encoding="utf-8"?>
<sst xmlns="http://schemas.openxmlformats.org/spreadsheetml/2006/main" count="297" uniqueCount="196">
  <si>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</si>
  <si>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</si>
  <si>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</si>
  <si>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</si>
  <si>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</si>
  <si>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</si>
  <si>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</si>
  <si>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</si>
  <si>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戸開走行
保護回路</t>
  </si>
  <si>
    <t>目視により確認する｡</t>
  </si>
  <si>
    <t>長さ</t>
  </si>
  <si>
    <t>つま先
保護板</t>
  </si>
  <si>
    <t>特定距離
感知装置</t>
  </si>
  <si>
    <t>制動力の状況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</si>
  <si>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</si>
  <si>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</si>
  <si>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</si>
  <si>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</si>
  <si>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取付けが堅固でない事｡</t>
  </si>
  <si>
    <t>(2)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</si>
  <si>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</si>
  <si>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</si>
  <si>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</si>
  <si>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</si>
  <si>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</si>
  <si>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</si>
  <si>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 xml:space="preserve">登録番号           </t>
  </si>
  <si>
    <t xml:space="preserve">建築物等の名称 </t>
  </si>
  <si>
    <t>:</t>
  </si>
  <si>
    <r>
      <t>1</t>
    </r>
    <r>
      <rPr>
        <sz val="11"/>
        <rFont val="ＭＳ Ｐゴシック"/>
        <family val="3"/>
      </rPr>
      <t>05m/m</t>
    </r>
  </si>
  <si>
    <t>規定値 :</t>
  </si>
  <si>
    <t>:</t>
  </si>
  <si>
    <t>(1)</t>
  </si>
  <si>
    <t>(4)</t>
  </si>
  <si>
    <t>(5)</t>
  </si>
  <si>
    <t>mm</t>
  </si>
  <si>
    <t>mm</t>
  </si>
  <si>
    <t>設定無</t>
  </si>
  <si>
    <r>
      <t>4</t>
    </r>
    <r>
      <rPr>
        <sz val="11"/>
        <rFont val="ＭＳ Ｐゴシック"/>
        <family val="3"/>
      </rPr>
      <t>5m/m</t>
    </r>
  </si>
  <si>
    <r>
      <t>6</t>
    </r>
    <r>
      <rPr>
        <sz val="11"/>
        <rFont val="ＭＳ Ｐゴシック"/>
        <family val="3"/>
      </rPr>
      <t>0m/m</t>
    </r>
  </si>
  <si>
    <t>(3)</t>
  </si>
  <si>
    <r>
      <t>G</t>
    </r>
    <r>
      <rPr>
        <sz val="11"/>
        <rFont val="ＭＳ Ｐゴシック"/>
        <family val="3"/>
      </rPr>
      <t>eN2 P</t>
    </r>
  </si>
  <si>
    <r>
      <t>G</t>
    </r>
    <r>
      <rPr>
        <sz val="11"/>
        <rFont val="ＭＳ Ｐゴシック"/>
        <family val="3"/>
      </rPr>
      <t>eN2 B</t>
    </r>
  </si>
  <si>
    <r>
      <t>9</t>
    </r>
    <r>
      <rPr>
        <sz val="11"/>
        <rFont val="ＭＳ Ｐゴシック"/>
        <family val="3"/>
      </rPr>
      <t>0m/m</t>
    </r>
  </si>
  <si>
    <r>
      <t>1</t>
    </r>
    <r>
      <rPr>
        <sz val="11"/>
        <rFont val="ＭＳ Ｐゴシック"/>
        <family val="3"/>
      </rPr>
      <t>05m/m</t>
    </r>
  </si>
  <si>
    <r>
      <t>4</t>
    </r>
    <r>
      <rPr>
        <sz val="11"/>
        <rFont val="ＭＳ Ｐゴシック"/>
        <family val="3"/>
      </rPr>
      <t>5m/m</t>
    </r>
  </si>
  <si>
    <r>
      <t>6</t>
    </r>
    <r>
      <rPr>
        <sz val="11"/>
        <rFont val="ＭＳ Ｐゴシック"/>
        <family val="3"/>
      </rPr>
      <t>0m/m</t>
    </r>
  </si>
  <si>
    <t>判定は手動で入力する｡</t>
  </si>
  <si>
    <t>測定値を入力する事により
自動で判定される｡</t>
  </si>
  <si>
    <t>制動距離を入力する事により
自動で判定される｡</t>
  </si>
  <si>
    <t>号機</t>
  </si>
  <si>
    <t>最大値:</t>
  </si>
  <si>
    <t>下限値:</t>
  </si>
  <si>
    <t>ブレーキ停止距離基準値</t>
  </si>
  <si>
    <t>下記ﾊﾞｰｼﾞｮﾝと同一でないこと。</t>
  </si>
  <si>
    <t>｢バージョン｣を入力する事により自動で判定される｡</t>
  </si>
  <si>
    <t>取付けが堅固でないこと｡</t>
  </si>
  <si>
    <t>規定部品の形式が適正なものでないこと｡</t>
  </si>
  <si>
    <t>動作位置を確認する。</t>
  </si>
  <si>
    <t>mm</t>
  </si>
  <si>
    <t>要重点点検</t>
  </si>
  <si>
    <t>巻上機</t>
  </si>
  <si>
    <t>油排出場所の油の流出状況</t>
  </si>
  <si>
    <t>(6)</t>
  </si>
  <si>
    <t>ー</t>
  </si>
  <si>
    <t>ー</t>
  </si>
  <si>
    <t>○</t>
  </si>
  <si>
    <t>：</t>
  </si>
  <si>
    <t>平成</t>
  </si>
  <si>
    <t>年</t>
  </si>
  <si>
    <t>戸開走行保護装置</t>
  </si>
  <si>
    <t>型</t>
  </si>
  <si>
    <t>UCMP形式</t>
  </si>
  <si>
    <t>上記(1)～(6))の検査結果で｢要是正｣又は｢要重点点検｣および別記第一号 1－(14)･3－(3)･4－(11)の検査結果で｢要是正｣又は｢要重点点検｣の判定がある場合は､別記第一号 2－(9)｢戸開走行保護装置｣の検査結果を｢要是正｣又は｢要重点点検｣と判定する｡</t>
  </si>
  <si>
    <r>
      <t>G</t>
    </r>
    <r>
      <rPr>
        <sz val="11"/>
        <rFont val="ＭＳ Ｐゴシック"/>
        <family val="3"/>
      </rPr>
      <t>PT</t>
    </r>
  </si>
  <si>
    <r>
      <t>P</t>
    </r>
    <r>
      <rPr>
        <sz val="11"/>
        <rFont val="ＭＳ Ｐゴシック"/>
        <family val="3"/>
      </rPr>
      <t>VT</t>
    </r>
  </si>
  <si>
    <r>
      <t>m</t>
    </r>
    <r>
      <rPr>
        <sz val="11"/>
        <rFont val="ＭＳ Ｐゴシック"/>
        <family val="3"/>
      </rPr>
      <t>m/s</t>
    </r>
  </si>
  <si>
    <t>マシン</t>
  </si>
  <si>
    <t xml:space="preserve"> 重寸</t>
  </si>
  <si>
    <t>是寸</t>
  </si>
  <si>
    <t>方法</t>
  </si>
  <si>
    <t>残存厚みの確認</t>
  </si>
  <si>
    <t>制動面の状況</t>
  </si>
  <si>
    <t>制動面に油が付着していること。</t>
  </si>
  <si>
    <t>ソフト</t>
  </si>
  <si>
    <r>
      <t>B</t>
    </r>
    <r>
      <rPr>
        <sz val="11"/>
        <rFont val="ＭＳ Ｐゴシック"/>
        <family val="3"/>
      </rPr>
      <t>OMCO3</t>
    </r>
  </si>
  <si>
    <t>残存厚みが3.5mm以上でないこと（要重点点検）</t>
  </si>
  <si>
    <t>残存厚みが3.0mm以上でないこと（要是正）</t>
  </si>
  <si>
    <t>指定ﾊﾞｰｼﾞｮﾝ :</t>
  </si>
  <si>
    <r>
      <t>E</t>
    </r>
    <r>
      <rPr>
        <sz val="11"/>
        <rFont val="ＭＳ Ｐゴシック"/>
        <family val="3"/>
      </rPr>
      <t>NNNUN-1964</t>
    </r>
  </si>
  <si>
    <r>
      <t>D</t>
    </r>
    <r>
      <rPr>
        <sz val="11"/>
        <rFont val="ＭＳ Ｐゴシック"/>
        <family val="3"/>
      </rPr>
      <t>BGMH-1</t>
    </r>
  </si>
  <si>
    <r>
      <t>A</t>
    </r>
    <r>
      <rPr>
        <sz val="11"/>
        <rFont val="ＭＳ Ｐゴシック"/>
        <family val="3"/>
      </rPr>
      <t>AA31384AAD</t>
    </r>
  </si>
  <si>
    <r>
      <t>E</t>
    </r>
    <r>
      <rPr>
        <sz val="11"/>
        <rFont val="ＭＳ Ｐゴシック"/>
        <family val="3"/>
      </rPr>
      <t>NNNUN-1965</t>
    </r>
  </si>
  <si>
    <r>
      <t>D</t>
    </r>
    <r>
      <rPr>
        <sz val="11"/>
        <rFont val="ＭＳ Ｐゴシック"/>
        <family val="3"/>
      </rPr>
      <t>BGMH-2</t>
    </r>
  </si>
  <si>
    <t>特定距離監視装置</t>
  </si>
  <si>
    <t>規定位置で動作しないこと。</t>
  </si>
  <si>
    <t>上限</t>
  </si>
  <si>
    <t>下限</t>
  </si>
  <si>
    <r>
      <t>±150</t>
    </r>
    <r>
      <rPr>
        <sz val="11"/>
        <rFont val="ＭＳ Ｐゴシック"/>
        <family val="3"/>
      </rPr>
      <t>mm(±1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mm）</t>
    </r>
  </si>
  <si>
    <r>
      <t>-</t>
    </r>
    <r>
      <rPr>
        <sz val="11"/>
        <rFont val="ＭＳ Ｐゴシック"/>
        <family val="3"/>
      </rPr>
      <t>160</t>
    </r>
  </si>
  <si>
    <t>方法１</t>
  </si>
  <si>
    <t>方法２</t>
  </si>
  <si>
    <t>方法３</t>
  </si>
  <si>
    <t>JAA31487AAB</t>
  </si>
  <si>
    <t>JAA31487AAD</t>
  </si>
  <si>
    <t>JAA31487AAE</t>
  </si>
  <si>
    <r>
      <t>A</t>
    </r>
    <r>
      <rPr>
        <sz val="11"/>
        <rFont val="ＭＳ Ｐゴシック"/>
        <family val="3"/>
      </rPr>
      <t>AA31384AAD</t>
    </r>
  </si>
  <si>
    <t>mm以上である事｡</t>
  </si>
  <si>
    <r>
      <t>3</t>
    </r>
    <r>
      <rPr>
        <sz val="11"/>
        <rFont val="ＭＳ Ｐゴシック"/>
        <family val="3"/>
      </rPr>
      <t>.0</t>
    </r>
  </si>
  <si>
    <t>つま先保護板</t>
  </si>
  <si>
    <t>個</t>
  </si>
  <si>
    <t>ブレーキ数</t>
  </si>
  <si>
    <t>?</t>
  </si>
  <si>
    <t>全ブレーキによる、かご停止距離を測定する。</t>
  </si>
  <si>
    <r>
      <t>（n</t>
    </r>
    <r>
      <rPr>
        <sz val="11"/>
        <rFont val="ＭＳ Ｐゴシック"/>
        <family val="3"/>
      </rPr>
      <t>-1）ブレーキによる、かご停止距離を測定する。</t>
    </r>
  </si>
  <si>
    <t>ｼｰﾙ部から油が流出していること。　　　　　　</t>
  </si>
  <si>
    <t>確認方法</t>
  </si>
  <si>
    <t>パッドの厚みを測定</t>
  </si>
  <si>
    <t>残存厚みが3.5mm以上でないこと（要重点点検）</t>
  </si>
  <si>
    <t>残存厚みが3.0mm以上でないこと（要是正）</t>
  </si>
  <si>
    <r>
      <t>ゲージの3</t>
    </r>
    <r>
      <rPr>
        <sz val="11"/>
        <rFont val="ＭＳ Ｐゴシック"/>
        <family val="3"/>
      </rPr>
      <t>.5mm部分が入らないこと（要重点点検）</t>
    </r>
  </si>
  <si>
    <t>ゲージの3.0mm部分が入らないこと（要是正）</t>
  </si>
  <si>
    <t>ー</t>
  </si>
  <si>
    <t>3.5mmが入る</t>
  </si>
  <si>
    <t>直接パッドの厚みを測定もしくは専用ゲージにて測定する。</t>
  </si>
  <si>
    <t>専用ゲージでの確認</t>
  </si>
  <si>
    <t>専用ゲージでの測定</t>
  </si>
  <si>
    <t>3.0mmが入らない。（要是正）</t>
  </si>
  <si>
    <t>3.0mmが入るが3.5mmが入らない。(要重点点検）</t>
  </si>
  <si>
    <t>要重</t>
  </si>
  <si>
    <t>要是</t>
  </si>
  <si>
    <t>ゲージ</t>
  </si>
  <si>
    <t>厚み</t>
  </si>
  <si>
    <t>mm</t>
  </si>
  <si>
    <t>残存厚みの測定</t>
  </si>
  <si>
    <t>下限値（n-1）</t>
  </si>
  <si>
    <t>最大値（n-1）</t>
  </si>
  <si>
    <t>前回</t>
  </si>
  <si>
    <t>制動距離</t>
  </si>
  <si>
    <t>安全制御プログラム作動の状況</t>
  </si>
  <si>
    <t>ブレーキ動作感知装置の故障を模擬した場合の動作を確認する。</t>
  </si>
  <si>
    <t>?</t>
  </si>
  <si>
    <t>ブレーキ</t>
  </si>
  <si>
    <t>目視及び触診により確認する｡</t>
  </si>
  <si>
    <t>かご床面からつま先保護板直線部までの長さを測定する｡</t>
  </si>
  <si>
    <t>初期値測定方向</t>
  </si>
  <si>
    <t>無負荷上昇</t>
  </si>
  <si>
    <t>定格負荷下降</t>
  </si>
  <si>
    <t>？</t>
  </si>
  <si>
    <t>？</t>
  </si>
  <si>
    <t>?</t>
  </si>
  <si>
    <t>元号</t>
  </si>
  <si>
    <t>指定速度</t>
  </si>
  <si>
    <t>m/min</t>
  </si>
  <si>
    <t>?</t>
  </si>
  <si>
    <t>制止しないこと。                                    (n-1)ブレーキ制動時にUCMにならないこと。</t>
  </si>
  <si>
    <t>安全制御プログラムバージョン</t>
  </si>
  <si>
    <t>銘板写真貼り付け</t>
  </si>
  <si>
    <t>ENNNUN-2287</t>
  </si>
  <si>
    <t>AAA31384AAD</t>
  </si>
  <si>
    <t>-160</t>
  </si>
  <si>
    <t>ENNNUN-2288</t>
  </si>
  <si>
    <t>DBGMH-2-A</t>
  </si>
  <si>
    <r>
      <t>±150</t>
    </r>
    <r>
      <rPr>
        <sz val="11"/>
        <rFont val="ＭＳ Ｐゴシック"/>
        <family val="3"/>
      </rPr>
      <t>mm(±1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mm）</t>
    </r>
  </si>
  <si>
    <t>REL1,REL2</t>
  </si>
  <si>
    <t>万回</t>
  </si>
  <si>
    <t>UCM</t>
  </si>
  <si>
    <t>ENNNUN-2287</t>
  </si>
  <si>
    <t>DBGMH-1-A</t>
  </si>
  <si>
    <t>??</t>
  </si>
  <si>
    <r>
      <t>R</t>
    </r>
    <r>
      <rPr>
        <sz val="11"/>
        <rFont val="ＭＳ Ｐゴシック"/>
        <family val="3"/>
      </rPr>
      <t>EL1,REL2</t>
    </r>
  </si>
  <si>
    <r>
      <t>U</t>
    </r>
    <r>
      <rPr>
        <sz val="11"/>
        <rFont val="ＭＳ Ｐゴシック"/>
        <family val="3"/>
      </rPr>
      <t>CM</t>
    </r>
  </si>
  <si>
    <t>回数</t>
  </si>
  <si>
    <t>総合</t>
  </si>
  <si>
    <t>規定部品の動作回数又は経過時間が規定値を超えていること｡</t>
  </si>
  <si>
    <t>動作回数及び経過時間を入力すると自動で判定される。</t>
  </si>
  <si>
    <t>REL1,REL2: 1000万回（到達）/10年（経過）</t>
  </si>
  <si>
    <t>UCM: 1000万回（到達）/10年（経過）</t>
  </si>
  <si>
    <t>発行 :平成30年 6月25日Ver.2</t>
  </si>
  <si>
    <t>走行中戸開時の動作確認</t>
  </si>
  <si>
    <t>規定部品の型式</t>
  </si>
  <si>
    <t>規定部品の交換基準</t>
  </si>
  <si>
    <t>パッドの厚さの状況</t>
  </si>
  <si>
    <t>パッドの状況</t>
  </si>
  <si>
    <t>ブレーキパッドの動作感知装置</t>
  </si>
  <si>
    <t>エレベーターがドアゾーン外にいる時に乗場戸の錠を外す｡</t>
  </si>
  <si>
    <t>保守ツール又は目視にてプログラムバージョンを確認する。</t>
  </si>
  <si>
    <t>ブレーキ開放時及び締結時の動作感知装置の接点信号を確認する。</t>
  </si>
  <si>
    <t>パッドに欠損､割れがあること。又は剥離していること｡</t>
  </si>
  <si>
    <t>ブレーキの開閉と接点信号が一致していないこと。</t>
  </si>
  <si>
    <t>ブレーキが制動しないこと又はかごが規定範囲から外れていること。</t>
  </si>
  <si>
    <t>ブレーキが制動しないこと又はかごが規定範囲から外れていること。</t>
  </si>
  <si>
    <t>ブレーキが制動しないこと又はかごが規定範囲から外れていること。</t>
  </si>
  <si>
    <t>ブレーキが制動しないこと又はかごが規定範囲から外れていること。</t>
  </si>
  <si>
    <t>プログラムバージョン</t>
  </si>
  <si>
    <t>電動機動力電源及びブレーキの励磁コイル電源を遮断するリレー(REL1,REL2,UCM)が消磁しないこと｡エレベーターが停止しないこと｡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</si>
</sst>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0_);\(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187" fontId="0" fillId="0" borderId="0" xfId="0" applyNumberFormat="1" applyFont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>
      <alignment/>
    </xf>
    <xf numFmtId="0" fontId="0" fillId="0" borderId="0" xfId="0" applyAlignment="1" applyProtection="1">
      <alignment vertical="center"/>
      <protection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0" xfId="0" applyFont="1" applyBorder="1" applyAlignment="1">
      <alignment horizont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3" xfId="0" applyFont="1" applyBorder="1" applyAlignment="1" applyProtection="1">
      <alignment vertical="center"/>
      <protection/>
    </xf>
    <xf numFmtId="0" fontId="22" fillId="0" borderId="18" xfId="0" applyFont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/>
      <protection/>
    </xf>
    <xf numFmtId="0" fontId="22" fillId="0" borderId="19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2" fillId="0" borderId="14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2" fillId="0" borderId="12" xfId="0" applyFont="1" applyBorder="1" applyAlignment="1" applyProtection="1">
      <alignment vertical="top"/>
      <protection/>
    </xf>
    <xf numFmtId="0" fontId="22" fillId="0" borderId="0" xfId="0" applyFont="1" applyBorder="1" applyAlignment="1" applyProtection="1">
      <alignment vertical="top"/>
      <protection/>
    </xf>
    <xf numFmtId="0" fontId="22" fillId="0" borderId="13" xfId="0" applyFont="1" applyBorder="1" applyAlignment="1" applyProtection="1">
      <alignment vertical="top"/>
      <protection/>
    </xf>
    <xf numFmtId="0" fontId="22" fillId="0" borderId="0" xfId="0" applyFont="1" applyBorder="1" applyAlignment="1" applyProtection="1">
      <alignment/>
      <protection/>
    </xf>
    <xf numFmtId="0" fontId="22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22" fillId="0" borderId="12" xfId="0" applyFont="1" applyBorder="1" applyAlignment="1" applyProtection="1">
      <alignment/>
      <protection/>
    </xf>
    <xf numFmtId="187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/>
    </xf>
    <xf numFmtId="0" fontId="25" fillId="0" borderId="23" xfId="0" applyFont="1" applyBorder="1" applyAlignment="1" applyProtection="1">
      <alignment vertical="center"/>
      <protection/>
    </xf>
    <xf numFmtId="0" fontId="22" fillId="0" borderId="23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horizontal="right"/>
      <protection/>
    </xf>
    <xf numFmtId="0" fontId="24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/>
      <protection locked="0"/>
    </xf>
    <xf numFmtId="0" fontId="22" fillId="0" borderId="18" xfId="0" applyFont="1" applyBorder="1" applyAlignment="1" applyProtection="1">
      <alignment vertical="top"/>
      <protection/>
    </xf>
    <xf numFmtId="0" fontId="22" fillId="0" borderId="19" xfId="0" applyFont="1" applyBorder="1" applyAlignment="1" applyProtection="1">
      <alignment/>
      <protection/>
    </xf>
    <xf numFmtId="0" fontId="22" fillId="0" borderId="19" xfId="0" applyFont="1" applyBorder="1" applyAlignment="1" applyProtection="1">
      <alignment/>
      <protection locked="0"/>
    </xf>
    <xf numFmtId="0" fontId="23" fillId="0" borderId="19" xfId="0" applyFont="1" applyBorder="1" applyAlignment="1" applyProtection="1">
      <alignment/>
      <protection/>
    </xf>
    <xf numFmtId="0" fontId="22" fillId="0" borderId="19" xfId="0" applyFont="1" applyBorder="1" applyAlignment="1" applyProtection="1">
      <alignment vertical="top"/>
      <protection/>
    </xf>
    <xf numFmtId="0" fontId="22" fillId="0" borderId="20" xfId="0" applyFont="1" applyBorder="1" applyAlignment="1" applyProtection="1">
      <alignment vertical="top"/>
      <protection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24" xfId="0" applyFont="1" applyBorder="1" applyAlignment="1">
      <alignment/>
    </xf>
    <xf numFmtId="0" fontId="26" fillId="0" borderId="24" xfId="0" applyFont="1" applyBorder="1" applyAlignment="1">
      <alignment/>
    </xf>
    <xf numFmtId="0" fontId="0" fillId="0" borderId="24" xfId="0" applyFont="1" applyBorder="1" applyAlignment="1" applyProtection="1">
      <alignment/>
      <protection locked="0"/>
    </xf>
    <xf numFmtId="0" fontId="22" fillId="0" borderId="24" xfId="0" applyFont="1" applyBorder="1" applyAlignment="1" applyProtection="1">
      <alignment shrinkToFit="1"/>
      <protection locked="0"/>
    </xf>
    <xf numFmtId="0" fontId="26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shrinkToFit="1"/>
      <protection locked="0"/>
    </xf>
    <xf numFmtId="0" fontId="22" fillId="0" borderId="0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2" fillId="0" borderId="14" xfId="0" applyFont="1" applyBorder="1" applyAlignment="1" applyProtection="1">
      <alignment vertical="center" wrapText="1"/>
      <protection/>
    </xf>
    <xf numFmtId="0" fontId="22" fillId="0" borderId="10" xfId="0" applyFont="1" applyBorder="1" applyAlignment="1" applyProtection="1">
      <alignment vertical="center" wrapText="1"/>
      <protection/>
    </xf>
    <xf numFmtId="0" fontId="22" fillId="0" borderId="11" xfId="0" applyFont="1" applyBorder="1" applyAlignment="1" applyProtection="1">
      <alignment vertical="center" wrapText="1"/>
      <protection/>
    </xf>
    <xf numFmtId="0" fontId="22" fillId="0" borderId="12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0" fontId="22" fillId="0" borderId="13" xfId="0" applyFont="1" applyBorder="1" applyAlignment="1" applyProtection="1">
      <alignment vertical="center" wrapText="1"/>
      <protection/>
    </xf>
    <xf numFmtId="0" fontId="22" fillId="0" borderId="18" xfId="0" applyFont="1" applyBorder="1" applyAlignment="1" applyProtection="1">
      <alignment vertical="center" wrapText="1"/>
      <protection/>
    </xf>
    <xf numFmtId="0" fontId="22" fillId="0" borderId="19" xfId="0" applyFont="1" applyBorder="1" applyAlignment="1" applyProtection="1">
      <alignment vertical="center" wrapText="1"/>
      <protection/>
    </xf>
    <xf numFmtId="0" fontId="22" fillId="0" borderId="20" xfId="0" applyFont="1" applyBorder="1" applyAlignment="1" applyProtection="1">
      <alignment vertical="center" wrapText="1"/>
      <protection/>
    </xf>
    <xf numFmtId="0" fontId="22" fillId="0" borderId="15" xfId="0" applyFont="1" applyBorder="1" applyAlignment="1" applyProtection="1">
      <alignment vertical="center" wrapText="1"/>
      <protection/>
    </xf>
    <xf numFmtId="0" fontId="22" fillId="0" borderId="16" xfId="0" applyFont="1" applyBorder="1" applyAlignment="1" applyProtection="1">
      <alignment vertical="center" wrapText="1"/>
      <protection/>
    </xf>
    <xf numFmtId="0" fontId="22" fillId="0" borderId="17" xfId="0" applyFont="1" applyBorder="1" applyAlignment="1" applyProtection="1">
      <alignment vertical="center" wrapText="1"/>
      <protection/>
    </xf>
    <xf numFmtId="0" fontId="22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3" fillId="0" borderId="0" xfId="0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right"/>
      <protection/>
    </xf>
    <xf numFmtId="0" fontId="22" fillId="0" borderId="21" xfId="0" applyFont="1" applyBorder="1" applyAlignment="1">
      <alignment vertical="center"/>
    </xf>
    <xf numFmtId="0" fontId="22" fillId="0" borderId="21" xfId="0" applyFont="1" applyBorder="1" applyAlignment="1">
      <alignment vertical="center" wrapText="1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2" fillId="0" borderId="4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188" fontId="22" fillId="0" borderId="21" xfId="0" applyNumberFormat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vertical="top"/>
      <protection/>
    </xf>
    <xf numFmtId="0" fontId="22" fillId="0" borderId="24" xfId="0" applyFont="1" applyBorder="1" applyAlignment="1" applyProtection="1">
      <alignment vertical="top"/>
      <protection/>
    </xf>
    <xf numFmtId="0" fontId="22" fillId="0" borderId="40" xfId="0" applyFont="1" applyBorder="1" applyAlignment="1" applyProtection="1">
      <alignment vertical="top"/>
      <protection/>
    </xf>
    <xf numFmtId="0" fontId="22" fillId="0" borderId="12" xfId="0" applyFont="1" applyBorder="1" applyAlignment="1" applyProtection="1">
      <alignment vertical="top"/>
      <protection/>
    </xf>
    <xf numFmtId="0" fontId="22" fillId="0" borderId="0" xfId="0" applyFont="1" applyBorder="1" applyAlignment="1" applyProtection="1">
      <alignment vertical="top"/>
      <protection/>
    </xf>
    <xf numFmtId="0" fontId="22" fillId="0" borderId="13" xfId="0" applyFont="1" applyBorder="1" applyAlignment="1" applyProtection="1">
      <alignment vertical="top"/>
      <protection/>
    </xf>
    <xf numFmtId="0" fontId="22" fillId="0" borderId="39" xfId="0" applyFont="1" applyBorder="1" applyAlignment="1">
      <alignment vertical="top" wrapText="1"/>
    </xf>
    <xf numFmtId="0" fontId="22" fillId="0" borderId="24" xfId="0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2" fillId="0" borderId="14" xfId="0" applyFont="1" applyBorder="1" applyAlignment="1" applyProtection="1">
      <alignment vertical="top" wrapText="1"/>
      <protection locked="0"/>
    </xf>
    <xf numFmtId="0" fontId="22" fillId="0" borderId="10" xfId="0" applyFont="1" applyBorder="1" applyAlignment="1" applyProtection="1">
      <alignment vertical="top" wrapText="1"/>
      <protection locked="0"/>
    </xf>
    <xf numFmtId="0" fontId="22" fillId="0" borderId="11" xfId="0" applyFont="1" applyBorder="1" applyAlignment="1" applyProtection="1">
      <alignment vertical="top" wrapText="1"/>
      <protection locked="0"/>
    </xf>
    <xf numFmtId="0" fontId="22" fillId="0" borderId="12" xfId="0" applyFont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vertical="top" wrapText="1"/>
      <protection locked="0"/>
    </xf>
    <xf numFmtId="0" fontId="22" fillId="0" borderId="13" xfId="0" applyFont="1" applyBorder="1" applyAlignment="1" applyProtection="1">
      <alignment vertical="top" wrapText="1"/>
      <protection locked="0"/>
    </xf>
    <xf numFmtId="0" fontId="22" fillId="0" borderId="18" xfId="0" applyFont="1" applyBorder="1" applyAlignment="1" applyProtection="1">
      <alignment vertical="top" wrapText="1"/>
      <protection locked="0"/>
    </xf>
    <xf numFmtId="0" fontId="22" fillId="0" borderId="19" xfId="0" applyFont="1" applyBorder="1" applyAlignment="1" applyProtection="1">
      <alignment vertical="top" wrapText="1"/>
      <protection locked="0"/>
    </xf>
    <xf numFmtId="0" fontId="22" fillId="0" borderId="20" xfId="0" applyFont="1" applyBorder="1" applyAlignment="1" applyProtection="1">
      <alignment vertical="top" wrapText="1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2" fillId="0" borderId="39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2" fillId="0" borderId="39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49" fontId="22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22" fillId="0" borderId="55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56" xfId="0" applyFont="1" applyBorder="1" applyAlignment="1" applyProtection="1">
      <alignment horizontal="center" vertical="center"/>
      <protection/>
    </xf>
    <xf numFmtId="0" fontId="22" fillId="0" borderId="53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54" xfId="0" applyFont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horizontal="center" vertical="center"/>
      <protection/>
    </xf>
    <xf numFmtId="187" fontId="22" fillId="0" borderId="0" xfId="0" applyNumberFormat="1" applyFont="1" applyBorder="1" applyAlignment="1" applyProtection="1">
      <alignment horizontal="center"/>
      <protection locked="0"/>
    </xf>
    <xf numFmtId="187" fontId="22" fillId="0" borderId="16" xfId="0" applyNumberFormat="1" applyFont="1" applyBorder="1" applyAlignment="1" applyProtection="1">
      <alignment horizontal="center"/>
      <protection locked="0"/>
    </xf>
    <xf numFmtId="0" fontId="22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9" xfId="0" applyFont="1" applyBorder="1" applyAlignment="1" applyProtection="1">
      <alignment vertical="center"/>
      <protection locked="0"/>
    </xf>
    <xf numFmtId="0" fontId="22" fillId="0" borderId="24" xfId="0" applyFont="1" applyBorder="1" applyAlignment="1" applyProtection="1">
      <alignment vertical="center"/>
      <protection locked="0"/>
    </xf>
    <xf numFmtId="0" fontId="22" fillId="0" borderId="40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188" fontId="22" fillId="0" borderId="39" xfId="0" applyNumberFormat="1" applyFont="1" applyBorder="1" applyAlignment="1" applyProtection="1">
      <alignment horizontal="center" vertical="center"/>
      <protection locked="0"/>
    </xf>
    <xf numFmtId="188" fontId="22" fillId="0" borderId="24" xfId="0" applyNumberFormat="1" applyFont="1" applyBorder="1" applyAlignment="1" applyProtection="1">
      <alignment horizontal="center" vertical="center"/>
      <protection locked="0"/>
    </xf>
    <xf numFmtId="188" fontId="22" fillId="0" borderId="40" xfId="0" applyNumberFormat="1" applyFont="1" applyBorder="1" applyAlignment="1" applyProtection="1">
      <alignment horizontal="center" vertical="center"/>
      <protection locked="0"/>
    </xf>
    <xf numFmtId="188" fontId="22" fillId="0" borderId="12" xfId="0" applyNumberFormat="1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188" fontId="22" fillId="0" borderId="13" xfId="0" applyNumberFormat="1" applyFont="1" applyBorder="1" applyAlignment="1" applyProtection="1">
      <alignment horizontal="center" vertical="center"/>
      <protection locked="0"/>
    </xf>
    <xf numFmtId="188" fontId="22" fillId="0" borderId="15" xfId="0" applyNumberFormat="1" applyFont="1" applyBorder="1" applyAlignment="1" applyProtection="1">
      <alignment horizontal="center" vertical="center"/>
      <protection locked="0"/>
    </xf>
    <xf numFmtId="188" fontId="22" fillId="0" borderId="16" xfId="0" applyNumberFormat="1" applyFont="1" applyBorder="1" applyAlignment="1" applyProtection="1">
      <alignment horizontal="center" vertical="center"/>
      <protection locked="0"/>
    </xf>
    <xf numFmtId="188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187" fontId="28" fillId="0" borderId="0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 horizontal="right"/>
      <protection locked="0"/>
    </xf>
    <xf numFmtId="0" fontId="28" fillId="0" borderId="0" xfId="0" applyFont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left" vertical="center" wrapText="1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0" fontId="22" fillId="0" borderId="11" xfId="0" applyFont="1" applyBorder="1" applyAlignment="1" applyProtection="1">
      <alignment horizontal="left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left" vertical="center" wrapText="1"/>
      <protection/>
    </xf>
    <xf numFmtId="0" fontId="22" fillId="0" borderId="18" xfId="0" applyFont="1" applyBorder="1" applyAlignment="1" applyProtection="1">
      <alignment horizontal="left" vertical="center" wrapText="1"/>
      <protection/>
    </xf>
    <xf numFmtId="0" fontId="22" fillId="0" borderId="19" xfId="0" applyFont="1" applyBorder="1" applyAlignment="1" applyProtection="1">
      <alignment horizontal="left" vertical="center" wrapText="1"/>
      <protection/>
    </xf>
    <xf numFmtId="0" fontId="22" fillId="0" borderId="20" xfId="0" applyFont="1" applyBorder="1" applyAlignment="1" applyProtection="1">
      <alignment horizontal="left" vertical="center" wrapText="1"/>
      <protection/>
    </xf>
    <xf numFmtId="0" fontId="22" fillId="0" borderId="14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187" fontId="2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18" xfId="0" applyFont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0" fontId="22" fillId="0" borderId="24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33" xfId="0" applyFont="1" applyBorder="1" applyAlignment="1">
      <alignment vertical="center"/>
    </xf>
    <xf numFmtId="0" fontId="23" fillId="0" borderId="35" xfId="0" applyFont="1" applyBorder="1" applyAlignment="1">
      <alignment vertical="center" wrapText="1"/>
    </xf>
    <xf numFmtId="0" fontId="23" fillId="0" borderId="35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53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/>
    </xf>
    <xf numFmtId="0" fontId="0" fillId="0" borderId="65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49" fontId="0" fillId="0" borderId="4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23" fillId="0" borderId="41" xfId="0" applyFont="1" applyBorder="1" applyAlignment="1">
      <alignment vertical="center" wrapText="1"/>
    </xf>
    <xf numFmtId="0" fontId="23" fillId="0" borderId="41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22" fillId="0" borderId="33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0" fillId="0" borderId="6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center" vertical="center"/>
      <protection locked="0"/>
    </xf>
    <xf numFmtId="0" fontId="23" fillId="0" borderId="42" xfId="0" applyFont="1" applyBorder="1" applyAlignment="1">
      <alignment vertical="center"/>
    </xf>
    <xf numFmtId="0" fontId="0" fillId="0" borderId="56" xfId="0" applyFont="1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>
      <alignment vertical="center" wrapText="1"/>
    </xf>
    <xf numFmtId="0" fontId="23" fillId="0" borderId="39" xfId="0" applyFont="1" applyBorder="1" applyAlignment="1">
      <alignment vertical="center"/>
    </xf>
    <xf numFmtId="0" fontId="0" fillId="0" borderId="57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3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43" xfId="0" applyFont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center" vertical="center" wrapText="1"/>
      <protection/>
    </xf>
    <xf numFmtId="0" fontId="23" fillId="0" borderId="53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54" xfId="0" applyFont="1" applyBorder="1" applyAlignment="1" applyProtection="1">
      <alignment horizontal="center" vertical="center" wrapText="1"/>
      <protection/>
    </xf>
    <xf numFmtId="0" fontId="23" fillId="0" borderId="63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57" xfId="0" applyFont="1" applyBorder="1" applyAlignment="1" applyProtection="1">
      <alignment horizontal="center" vertical="center" wrapText="1"/>
      <protection/>
    </xf>
    <xf numFmtId="0" fontId="23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23" fillId="0" borderId="69" xfId="0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Border="1" applyAlignment="1">
      <alignment horizontal="right"/>
    </xf>
    <xf numFmtId="0" fontId="0" fillId="0" borderId="0" xfId="0" applyAlignment="1">
      <alignment horizontal="right" vertical="center"/>
    </xf>
    <xf numFmtId="49" fontId="22" fillId="0" borderId="40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187" fontId="28" fillId="0" borderId="16" xfId="0" applyNumberFormat="1" applyFont="1" applyBorder="1" applyAlignment="1" applyProtection="1">
      <alignment horizontal="right"/>
      <protection locked="0"/>
    </xf>
    <xf numFmtId="187" fontId="23" fillId="0" borderId="16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1" xfId="0" applyFont="1" applyBorder="1" applyAlignment="1" applyProtection="1">
      <alignment vertical="center"/>
      <protection/>
    </xf>
    <xf numFmtId="0" fontId="22" fillId="0" borderId="13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/>
    </xf>
    <xf numFmtId="0" fontId="23" fillId="0" borderId="39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47625</xdr:colOff>
      <xdr:row>43</xdr:row>
      <xdr:rowOff>28575</xdr:rowOff>
    </xdr:from>
    <xdr:to>
      <xdr:col>69</xdr:col>
      <xdr:colOff>76200</xdr:colOff>
      <xdr:row>43</xdr:row>
      <xdr:rowOff>28575</xdr:rowOff>
    </xdr:to>
    <xdr:sp>
      <xdr:nvSpPr>
        <xdr:cNvPr id="1" name="Line 20"/>
        <xdr:cNvSpPr>
          <a:spLocks/>
        </xdr:cNvSpPr>
      </xdr:nvSpPr>
      <xdr:spPr>
        <a:xfrm flipV="1">
          <a:off x="6067425" y="3505200"/>
          <a:ext cx="695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31</xdr:row>
      <xdr:rowOff>57150</xdr:rowOff>
    </xdr:from>
    <xdr:to>
      <xdr:col>71</xdr:col>
      <xdr:colOff>0</xdr:colOff>
      <xdr:row>31</xdr:row>
      <xdr:rowOff>57150</xdr:rowOff>
    </xdr:to>
    <xdr:sp>
      <xdr:nvSpPr>
        <xdr:cNvPr id="2" name="Line 21"/>
        <xdr:cNvSpPr>
          <a:spLocks/>
        </xdr:cNvSpPr>
      </xdr:nvSpPr>
      <xdr:spPr>
        <a:xfrm>
          <a:off x="5838825" y="2505075"/>
          <a:ext cx="1038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85725</xdr:colOff>
      <xdr:row>43</xdr:row>
      <xdr:rowOff>28575</xdr:rowOff>
    </xdr:from>
    <xdr:to>
      <xdr:col>56</xdr:col>
      <xdr:colOff>76200</xdr:colOff>
      <xdr:row>43</xdr:row>
      <xdr:rowOff>28575</xdr:rowOff>
    </xdr:to>
    <xdr:sp>
      <xdr:nvSpPr>
        <xdr:cNvPr id="3" name="Line 28"/>
        <xdr:cNvSpPr>
          <a:spLocks/>
        </xdr:cNvSpPr>
      </xdr:nvSpPr>
      <xdr:spPr>
        <a:xfrm>
          <a:off x="3819525" y="35052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31</xdr:row>
      <xdr:rowOff>57150</xdr:rowOff>
    </xdr:from>
    <xdr:to>
      <xdr:col>54</xdr:col>
      <xdr:colOff>47625</xdr:colOff>
      <xdr:row>31</xdr:row>
      <xdr:rowOff>57150</xdr:rowOff>
    </xdr:to>
    <xdr:sp>
      <xdr:nvSpPr>
        <xdr:cNvPr id="4" name="Line 155"/>
        <xdr:cNvSpPr>
          <a:spLocks/>
        </xdr:cNvSpPr>
      </xdr:nvSpPr>
      <xdr:spPr>
        <a:xfrm>
          <a:off x="3609975" y="25050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W423"/>
  <sheetViews>
    <sheetView showGridLines="0" tabSelected="1" view="pageBreakPreview" zoomScaleSheetLayoutView="100" zoomScalePageLayoutView="0" workbookViewId="0" topLeftCell="A1">
      <selection activeCell="DD1" sqref="DD1:DR16384"/>
    </sheetView>
  </sheetViews>
  <sheetFormatPr defaultColWidth="9.00390625" defaultRowHeight="13.5"/>
  <cols>
    <col min="1" max="4" width="1.625" style="1" customWidth="1"/>
    <col min="5" max="105" width="1.25" style="1" customWidth="1"/>
    <col min="106" max="107" width="5.625" style="1" customWidth="1"/>
    <col min="108" max="122" width="5.625" style="1" hidden="1" customWidth="1"/>
    <col min="123" max="127" width="5.625" style="1" customWidth="1"/>
    <col min="128" max="130" width="3.625" style="1" customWidth="1"/>
    <col min="131" max="132" width="2.625" style="1" customWidth="1"/>
    <col min="133" max="16384" width="9.00390625" style="1" customWidth="1"/>
  </cols>
  <sheetData>
    <row r="1" ht="6" customHeight="1"/>
    <row r="2" ht="6" customHeight="1"/>
    <row r="3" spans="5:89" ht="6" customHeight="1">
      <c r="E3" s="304" t="s">
        <v>15</v>
      </c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</row>
    <row r="4" spans="5:89" ht="6" customHeight="1"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</row>
    <row r="5" spans="5:83" ht="6" customHeight="1">
      <c r="E5" s="8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303" t="s">
        <v>70</v>
      </c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5" t="s">
        <v>167</v>
      </c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3" t="s">
        <v>72</v>
      </c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5" t="str">
        <f>VLOOKUP(AH5,DH19:DR27,2,0)</f>
        <v>DBGMH-1-A</v>
      </c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3" t="s">
        <v>71</v>
      </c>
      <c r="BW5" s="304"/>
      <c r="BX5" s="15"/>
      <c r="BY5" s="15"/>
      <c r="BZ5" s="15"/>
      <c r="CA5" s="15"/>
      <c r="CB5" s="15"/>
      <c r="CC5" s="15"/>
      <c r="CD5" s="15"/>
      <c r="CE5" s="15"/>
    </row>
    <row r="6" spans="5:83" ht="6" customHeight="1"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4"/>
      <c r="BW6" s="304"/>
      <c r="BX6" s="15"/>
      <c r="BY6" s="15"/>
      <c r="BZ6" s="15"/>
      <c r="CA6" s="15"/>
      <c r="CB6" s="15"/>
      <c r="CC6" s="15"/>
      <c r="CD6" s="15"/>
      <c r="CE6" s="15"/>
    </row>
    <row r="7" spans="5:89" ht="6" customHeight="1"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</row>
    <row r="8" spans="5:89" ht="6" customHeight="1"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</row>
    <row r="9" spans="5:89" ht="6" customHeight="1"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28"/>
      <c r="AP9" s="28"/>
      <c r="AR9" s="2"/>
      <c r="AS9" s="2"/>
      <c r="AT9" s="2"/>
      <c r="AU9" s="2"/>
      <c r="AV9" s="2"/>
      <c r="AW9" s="30"/>
      <c r="AX9" s="29"/>
      <c r="AY9" s="29"/>
      <c r="AZ9" s="29"/>
      <c r="BA9" s="29"/>
      <c r="BB9" s="29"/>
      <c r="BC9" s="29"/>
      <c r="BD9" s="32"/>
      <c r="BE9" s="32"/>
      <c r="BF9" s="32"/>
      <c r="BG9" s="32"/>
      <c r="BH9" s="15"/>
      <c r="BI9" s="15"/>
      <c r="BJ9" s="15"/>
      <c r="BK9" s="15"/>
      <c r="BL9" s="15"/>
      <c r="BM9" s="15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</row>
    <row r="10" spans="6:89" ht="6" customHeight="1">
      <c r="F10" s="458" t="s">
        <v>27</v>
      </c>
      <c r="G10" s="458"/>
      <c r="H10" s="458"/>
      <c r="I10" s="458"/>
      <c r="J10" s="458"/>
      <c r="K10" s="458"/>
      <c r="L10" s="458"/>
      <c r="M10" s="458"/>
      <c r="N10" s="458"/>
      <c r="O10" s="458"/>
      <c r="P10" s="602" t="s">
        <v>28</v>
      </c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Q10" s="607"/>
      <c r="AR10" s="608"/>
      <c r="AS10" s="608"/>
      <c r="AT10" s="608"/>
      <c r="AU10" s="608"/>
      <c r="AV10" s="608"/>
      <c r="AW10" s="579"/>
      <c r="AX10" s="579"/>
      <c r="AY10" s="579"/>
      <c r="AZ10" s="579"/>
      <c r="BA10" s="579"/>
      <c r="BB10" s="29"/>
      <c r="BC10" s="29"/>
      <c r="BD10" s="32"/>
      <c r="BE10" s="32"/>
      <c r="BF10" s="32"/>
      <c r="BG10" s="32"/>
      <c r="BH10" s="3"/>
      <c r="BI10" s="3"/>
      <c r="BJ10" s="3"/>
      <c r="BK10" s="3"/>
      <c r="BL10" s="3"/>
      <c r="BM10" s="3"/>
      <c r="BN10" s="606" t="s">
        <v>178</v>
      </c>
      <c r="BO10" s="606"/>
      <c r="BP10" s="606"/>
      <c r="BQ10" s="606"/>
      <c r="BR10" s="606"/>
      <c r="BS10" s="606"/>
      <c r="BT10" s="606"/>
      <c r="BU10" s="606"/>
      <c r="BV10" s="606"/>
      <c r="BW10" s="606"/>
      <c r="BX10" s="606"/>
      <c r="BY10" s="606"/>
      <c r="BZ10" s="606"/>
      <c r="CA10" s="606"/>
      <c r="CB10" s="606"/>
      <c r="CC10" s="606"/>
      <c r="CD10" s="606"/>
      <c r="CE10" s="606"/>
      <c r="CF10" s="606"/>
      <c r="CG10" s="606"/>
      <c r="CH10" s="606"/>
      <c r="CI10" s="606"/>
      <c r="CJ10" s="606"/>
      <c r="CK10" s="606"/>
    </row>
    <row r="11" spans="6:89" ht="6" customHeight="1"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603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Q11" s="608"/>
      <c r="AR11" s="608"/>
      <c r="AS11" s="608"/>
      <c r="AT11" s="608"/>
      <c r="AU11" s="608"/>
      <c r="AV11" s="608"/>
      <c r="AW11" s="579"/>
      <c r="AX11" s="579"/>
      <c r="AY11" s="579"/>
      <c r="AZ11" s="579"/>
      <c r="BA11" s="579"/>
      <c r="BB11" s="31"/>
      <c r="BD11" s="17"/>
      <c r="BE11" s="17"/>
      <c r="BF11" s="17"/>
      <c r="BG11" s="17"/>
      <c r="BH11" s="17"/>
      <c r="BI11" s="30"/>
      <c r="BJ11" s="11"/>
      <c r="BK11" s="11"/>
      <c r="BL11" s="11"/>
      <c r="BM11" s="11"/>
      <c r="BN11" s="606"/>
      <c r="BO11" s="606"/>
      <c r="BP11" s="606"/>
      <c r="BQ11" s="606"/>
      <c r="BR11" s="606"/>
      <c r="BS11" s="606"/>
      <c r="BT11" s="606"/>
      <c r="BU11" s="606"/>
      <c r="BV11" s="606"/>
      <c r="BW11" s="606"/>
      <c r="BX11" s="606"/>
      <c r="BY11" s="606"/>
      <c r="BZ11" s="606"/>
      <c r="CA11" s="606"/>
      <c r="CB11" s="606"/>
      <c r="CC11" s="606"/>
      <c r="CD11" s="606"/>
      <c r="CE11" s="606"/>
      <c r="CF11" s="606"/>
      <c r="CG11" s="606"/>
      <c r="CH11" s="606"/>
      <c r="CI11" s="606"/>
      <c r="CJ11" s="606"/>
      <c r="CK11" s="606"/>
    </row>
    <row r="12" spans="6:109" ht="6" customHeight="1">
      <c r="F12" s="458" t="s">
        <v>26</v>
      </c>
      <c r="G12" s="458"/>
      <c r="H12" s="458"/>
      <c r="I12" s="458"/>
      <c r="J12" s="458"/>
      <c r="K12" s="458"/>
      <c r="L12" s="458"/>
      <c r="M12" s="458"/>
      <c r="N12" s="458"/>
      <c r="O12" s="458"/>
      <c r="P12" s="602" t="s">
        <v>31</v>
      </c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604"/>
      <c r="AK12" s="604"/>
      <c r="AL12" s="604"/>
      <c r="AM12" s="604"/>
      <c r="AN12" s="604"/>
      <c r="AQ12" s="460" t="s">
        <v>61</v>
      </c>
      <c r="AR12" s="460"/>
      <c r="AS12" s="460"/>
      <c r="AT12" s="460"/>
      <c r="AU12" s="460"/>
      <c r="AV12" s="460" t="s">
        <v>67</v>
      </c>
      <c r="AW12" s="182" t="s">
        <v>150</v>
      </c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O12" s="77"/>
      <c r="BP12" s="77"/>
      <c r="BQ12" s="77"/>
      <c r="BR12" s="77"/>
      <c r="BS12" s="77"/>
      <c r="BT12" s="77"/>
      <c r="BU12" s="77"/>
      <c r="BV12" s="77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77"/>
      <c r="CJ12" s="77"/>
      <c r="CK12" s="77"/>
      <c r="CZ12" s="15"/>
      <c r="DA12" s="15"/>
      <c r="DB12" s="15"/>
      <c r="DC12" s="15"/>
      <c r="DD12" s="15"/>
      <c r="DE12" s="15"/>
    </row>
    <row r="13" spans="6:109" ht="6" customHeight="1"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603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5"/>
      <c r="AL13" s="605"/>
      <c r="AM13" s="605"/>
      <c r="AN13" s="605"/>
      <c r="AQ13" s="461"/>
      <c r="AR13" s="461"/>
      <c r="AS13" s="461"/>
      <c r="AT13" s="461"/>
      <c r="AU13" s="461"/>
      <c r="AV13" s="461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1"/>
      <c r="BO13" s="77"/>
      <c r="BP13" s="77"/>
      <c r="BQ13" s="77"/>
      <c r="BR13" s="77"/>
      <c r="BS13" s="77"/>
      <c r="BT13" s="77"/>
      <c r="BU13" s="77"/>
      <c r="BV13" s="77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77"/>
      <c r="CJ13" s="77"/>
      <c r="CK13" s="77"/>
      <c r="CZ13" s="15"/>
      <c r="DA13" s="15"/>
      <c r="DB13" s="15"/>
      <c r="DC13" s="15"/>
      <c r="DD13" s="15"/>
      <c r="DE13" s="15"/>
    </row>
    <row r="14" spans="6:109" ht="6" customHeight="1"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30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Q14" s="100"/>
      <c r="AR14" s="100"/>
      <c r="AS14" s="100"/>
      <c r="AT14" s="100"/>
      <c r="AU14" s="100"/>
      <c r="AV14" s="100"/>
      <c r="AW14" s="132"/>
      <c r="AX14" s="132"/>
      <c r="AY14" s="132"/>
      <c r="AZ14" s="132"/>
      <c r="BA14" s="132"/>
      <c r="BB14" s="100"/>
      <c r="BC14" s="100"/>
      <c r="BD14" s="132"/>
      <c r="BE14" s="132"/>
      <c r="BF14" s="100"/>
      <c r="BG14" s="100"/>
      <c r="BH14" s="132"/>
      <c r="BI14" s="132"/>
      <c r="BJ14" s="132"/>
      <c r="BK14" s="100"/>
      <c r="BL14" s="100"/>
      <c r="BM14" s="76"/>
      <c r="BN14" s="11"/>
      <c r="BO14" s="189" t="s">
        <v>25</v>
      </c>
      <c r="BP14" s="189"/>
      <c r="BQ14" s="189"/>
      <c r="BR14" s="189"/>
      <c r="BS14" s="189"/>
      <c r="BT14" s="189"/>
      <c r="BU14" s="189"/>
      <c r="BV14" s="189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189" t="s">
        <v>50</v>
      </c>
      <c r="CJ14" s="189"/>
      <c r="CK14" s="189"/>
      <c r="CZ14" s="15"/>
      <c r="DA14" s="15"/>
      <c r="DB14" s="15"/>
      <c r="DC14" s="15"/>
      <c r="DD14" s="15"/>
      <c r="DE14" s="15"/>
    </row>
    <row r="15" spans="6:109" ht="6" customHeight="1">
      <c r="F15" s="2"/>
      <c r="G15" s="2"/>
      <c r="H15" s="2"/>
      <c r="I15" s="2"/>
      <c r="J15" s="2"/>
      <c r="K15" s="2"/>
      <c r="L15" s="2"/>
      <c r="M15" s="2"/>
      <c r="N15" s="2"/>
      <c r="O15" s="2"/>
      <c r="P15" s="133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24"/>
      <c r="AP15" s="24"/>
      <c r="AQ15" s="100"/>
      <c r="AR15" s="100"/>
      <c r="AS15" s="100"/>
      <c r="AT15" s="100"/>
      <c r="AU15" s="100"/>
      <c r="AV15" s="100"/>
      <c r="AW15" s="135"/>
      <c r="AX15" s="135"/>
      <c r="AY15" s="135"/>
      <c r="AZ15" s="135"/>
      <c r="BA15" s="135"/>
      <c r="BB15" s="100"/>
      <c r="BC15" s="100"/>
      <c r="BD15" s="135"/>
      <c r="BE15" s="135"/>
      <c r="BF15" s="100"/>
      <c r="BG15" s="100"/>
      <c r="BH15" s="135"/>
      <c r="BI15" s="135"/>
      <c r="BJ15" s="135"/>
      <c r="BK15" s="100"/>
      <c r="BL15" s="100"/>
      <c r="BM15" s="76"/>
      <c r="BN15" s="11"/>
      <c r="BO15" s="307"/>
      <c r="BP15" s="307"/>
      <c r="BQ15" s="307"/>
      <c r="BR15" s="307"/>
      <c r="BS15" s="307"/>
      <c r="BT15" s="307"/>
      <c r="BU15" s="307"/>
      <c r="BV15" s="307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7"/>
      <c r="CJ15" s="307"/>
      <c r="CK15" s="307"/>
      <c r="CZ15" s="15"/>
      <c r="DA15" s="15"/>
      <c r="DB15" s="15"/>
      <c r="DC15" s="15"/>
      <c r="DD15" s="15"/>
      <c r="DE15" s="15"/>
    </row>
    <row r="16" spans="6:109" ht="6" customHeight="1"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58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Q16" s="45"/>
      <c r="AR16" s="45"/>
      <c r="AS16" s="45"/>
      <c r="AT16" s="45"/>
      <c r="AU16" s="45"/>
      <c r="AV16" s="45"/>
      <c r="AW16" s="45"/>
      <c r="AX16" s="45"/>
      <c r="AY16" s="56"/>
      <c r="AZ16" s="56"/>
      <c r="BA16" s="56"/>
      <c r="BB16" s="45"/>
      <c r="BC16" s="45"/>
      <c r="BD16" s="45"/>
      <c r="BE16" s="45"/>
      <c r="BF16" s="45"/>
      <c r="BG16" s="45"/>
      <c r="BH16" s="45"/>
      <c r="BI16" s="45"/>
      <c r="BJ16" s="57"/>
      <c r="BK16" s="57"/>
      <c r="BL16" s="57"/>
      <c r="BM16" s="57"/>
      <c r="BN16" s="11"/>
      <c r="BO16" s="78"/>
      <c r="BP16" s="78"/>
      <c r="BQ16" s="78"/>
      <c r="BR16" s="78"/>
      <c r="BS16" s="78"/>
      <c r="BT16" s="78"/>
      <c r="BU16" s="78"/>
      <c r="BV16" s="78"/>
      <c r="BW16" s="17"/>
      <c r="BX16" s="17"/>
      <c r="BY16" s="17"/>
      <c r="BZ16" s="79"/>
      <c r="CA16" s="79"/>
      <c r="CB16" s="79"/>
      <c r="CC16" s="79"/>
      <c r="CD16" s="79"/>
      <c r="CE16" s="79"/>
      <c r="CF16" s="79"/>
      <c r="CG16" s="79"/>
      <c r="CH16" s="79"/>
      <c r="CI16" s="78"/>
      <c r="CJ16" s="78"/>
      <c r="CK16" s="78"/>
      <c r="CT16" s="73"/>
      <c r="CU16" s="17"/>
      <c r="CV16" s="17"/>
      <c r="CW16" s="17"/>
      <c r="CX16" s="17"/>
      <c r="CY16" s="17"/>
      <c r="CZ16" s="17"/>
      <c r="DA16" s="17"/>
      <c r="DB16" s="15"/>
      <c r="DC16" s="15"/>
      <c r="DD16" s="15"/>
      <c r="DE16" s="15"/>
    </row>
    <row r="17" spans="60:125" ht="6" customHeight="1">
      <c r="BH17" s="27"/>
      <c r="BI17" s="27"/>
      <c r="BJ17" s="27"/>
      <c r="BK17" s="27"/>
      <c r="BL17" s="27"/>
      <c r="BM17" s="27"/>
      <c r="BN17" s="27"/>
      <c r="BO17" s="24"/>
      <c r="BP17" s="24"/>
      <c r="BQ17" s="24"/>
      <c r="BR17" s="24"/>
      <c r="BS17" s="24"/>
      <c r="BT17" s="24"/>
      <c r="BU17" s="24"/>
      <c r="BV17" s="24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T17" s="17"/>
      <c r="CU17" s="17"/>
      <c r="CV17" s="17"/>
      <c r="CW17" s="17"/>
      <c r="CX17" s="17"/>
      <c r="CY17" s="17"/>
      <c r="CZ17" s="17"/>
      <c r="DA17" s="17"/>
      <c r="DU17" s="74"/>
    </row>
    <row r="18" spans="5:127" ht="6" customHeight="1">
      <c r="E18" s="369" t="s">
        <v>0</v>
      </c>
      <c r="F18" s="370"/>
      <c r="G18" s="370"/>
      <c r="H18" s="370"/>
      <c r="I18" s="370"/>
      <c r="J18" s="370"/>
      <c r="K18" s="370"/>
      <c r="L18" s="371"/>
      <c r="M18" s="378" t="s">
        <v>1</v>
      </c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8" t="s">
        <v>4</v>
      </c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8" t="s">
        <v>3</v>
      </c>
      <c r="AL18" s="379"/>
      <c r="AM18" s="379"/>
      <c r="AN18" s="379"/>
      <c r="AO18" s="379"/>
      <c r="AP18" s="379"/>
      <c r="AQ18" s="379"/>
      <c r="AR18" s="379"/>
      <c r="AS18" s="379"/>
      <c r="AT18" s="379"/>
      <c r="AU18" s="379"/>
      <c r="AV18" s="379"/>
      <c r="AW18" s="379"/>
      <c r="AX18" s="379"/>
      <c r="AY18" s="379"/>
      <c r="AZ18" s="379"/>
      <c r="BA18" s="379"/>
      <c r="BB18" s="379"/>
      <c r="BC18" s="379"/>
      <c r="BD18" s="379"/>
      <c r="BE18" s="379"/>
      <c r="BF18" s="379"/>
      <c r="BG18" s="379"/>
      <c r="BH18" s="600" t="s">
        <v>5</v>
      </c>
      <c r="BI18" s="601"/>
      <c r="BJ18" s="601"/>
      <c r="BK18" s="601"/>
      <c r="BL18" s="601"/>
      <c r="BM18" s="601"/>
      <c r="BN18" s="601"/>
      <c r="BO18" s="601"/>
      <c r="BP18" s="601"/>
      <c r="BQ18" s="601"/>
      <c r="BR18" s="601"/>
      <c r="BS18" s="601"/>
      <c r="BT18" s="601"/>
      <c r="BU18" s="601"/>
      <c r="BV18" s="601"/>
      <c r="BW18" s="582" t="s">
        <v>6</v>
      </c>
      <c r="BX18" s="583"/>
      <c r="BY18" s="583"/>
      <c r="BZ18" s="583"/>
      <c r="CA18" s="583"/>
      <c r="CB18" s="583"/>
      <c r="CC18" s="583"/>
      <c r="CD18" s="583"/>
      <c r="CE18" s="583"/>
      <c r="CF18" s="583"/>
      <c r="CG18" s="583"/>
      <c r="CH18" s="583"/>
      <c r="CI18" s="583"/>
      <c r="CJ18" s="583"/>
      <c r="CK18" s="391"/>
      <c r="DW18" s="35"/>
    </row>
    <row r="19" spans="3:127" ht="6" customHeight="1">
      <c r="C19" s="15"/>
      <c r="D19" s="15"/>
      <c r="E19" s="372"/>
      <c r="F19" s="373"/>
      <c r="G19" s="373"/>
      <c r="H19" s="373"/>
      <c r="I19" s="373"/>
      <c r="J19" s="373"/>
      <c r="K19" s="373"/>
      <c r="L19" s="374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0"/>
      <c r="BF19" s="380"/>
      <c r="BG19" s="380"/>
      <c r="BH19" s="601"/>
      <c r="BI19" s="601"/>
      <c r="BJ19" s="601"/>
      <c r="BK19" s="601"/>
      <c r="BL19" s="601"/>
      <c r="BM19" s="601"/>
      <c r="BN19" s="601"/>
      <c r="BO19" s="601"/>
      <c r="BP19" s="601"/>
      <c r="BQ19" s="601"/>
      <c r="BR19" s="601"/>
      <c r="BS19" s="601"/>
      <c r="BT19" s="601"/>
      <c r="BU19" s="601"/>
      <c r="BV19" s="601"/>
      <c r="BW19" s="394"/>
      <c r="BX19" s="584"/>
      <c r="BY19" s="584"/>
      <c r="BZ19" s="584"/>
      <c r="CA19" s="584"/>
      <c r="CB19" s="584"/>
      <c r="CC19" s="584"/>
      <c r="CD19" s="584"/>
      <c r="CE19" s="584"/>
      <c r="CF19" s="584"/>
      <c r="CG19" s="584"/>
      <c r="CH19" s="584"/>
      <c r="CI19" s="584"/>
      <c r="CJ19" s="584"/>
      <c r="CK19" s="395"/>
      <c r="DD19" s="90" t="s">
        <v>66</v>
      </c>
      <c r="DE19" s="91">
        <v>1</v>
      </c>
      <c r="DF19" s="91">
        <v>1</v>
      </c>
      <c r="DG19" s="91">
        <v>120</v>
      </c>
      <c r="DH19" s="92" t="s">
        <v>70</v>
      </c>
      <c r="DI19" s="90" t="s">
        <v>72</v>
      </c>
      <c r="DJ19" s="90" t="s">
        <v>84</v>
      </c>
      <c r="DK19" s="94" t="s">
        <v>94</v>
      </c>
      <c r="DL19" s="94" t="s">
        <v>97</v>
      </c>
      <c r="DM19" s="94" t="s">
        <v>96</v>
      </c>
      <c r="DN19" s="94"/>
      <c r="DO19" s="94" t="s">
        <v>100</v>
      </c>
      <c r="DP19" s="94" t="s">
        <v>101</v>
      </c>
      <c r="DQ19" s="90" t="s">
        <v>102</v>
      </c>
      <c r="DR19" s="90" t="s">
        <v>109</v>
      </c>
      <c r="DT19" s="74"/>
      <c r="DU19" s="74"/>
      <c r="DW19" s="35"/>
    </row>
    <row r="20" spans="5:127" ht="6" customHeight="1">
      <c r="E20" s="372"/>
      <c r="F20" s="373"/>
      <c r="G20" s="373"/>
      <c r="H20" s="373"/>
      <c r="I20" s="373"/>
      <c r="J20" s="373"/>
      <c r="K20" s="373"/>
      <c r="L20" s="374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0"/>
      <c r="BH20" s="601"/>
      <c r="BI20" s="601"/>
      <c r="BJ20" s="601"/>
      <c r="BK20" s="601"/>
      <c r="BL20" s="601"/>
      <c r="BM20" s="601"/>
      <c r="BN20" s="601"/>
      <c r="BO20" s="601"/>
      <c r="BP20" s="601"/>
      <c r="BQ20" s="601"/>
      <c r="BR20" s="601"/>
      <c r="BS20" s="601"/>
      <c r="BT20" s="601"/>
      <c r="BU20" s="601"/>
      <c r="BV20" s="601"/>
      <c r="BW20" s="594" t="s">
        <v>16</v>
      </c>
      <c r="BX20" s="595"/>
      <c r="BY20" s="595"/>
      <c r="BZ20" s="595"/>
      <c r="CA20" s="596"/>
      <c r="CB20" s="585" t="s">
        <v>60</v>
      </c>
      <c r="CC20" s="586"/>
      <c r="CD20" s="586"/>
      <c r="CE20" s="586"/>
      <c r="CF20" s="587"/>
      <c r="CG20" s="598" t="s">
        <v>17</v>
      </c>
      <c r="CH20" s="595"/>
      <c r="CI20" s="595"/>
      <c r="CJ20" s="596"/>
      <c r="CK20" s="599"/>
      <c r="DD20" s="91"/>
      <c r="DE20" s="91">
        <v>2</v>
      </c>
      <c r="DF20" s="91">
        <v>2</v>
      </c>
      <c r="DG20" s="91">
        <v>150</v>
      </c>
      <c r="DH20" s="90" t="s">
        <v>89</v>
      </c>
      <c r="DI20" s="90" t="s">
        <v>90</v>
      </c>
      <c r="DJ20" s="90" t="s">
        <v>91</v>
      </c>
      <c r="DK20" s="90" t="s">
        <v>98</v>
      </c>
      <c r="DL20" s="95" t="s">
        <v>99</v>
      </c>
      <c r="DM20" s="91">
        <v>160</v>
      </c>
      <c r="DN20" s="90" t="s">
        <v>195</v>
      </c>
      <c r="DO20" s="90" t="s">
        <v>113</v>
      </c>
      <c r="DP20" s="90" t="s">
        <v>114</v>
      </c>
      <c r="DQ20" s="91"/>
      <c r="DR20" s="91">
        <v>750</v>
      </c>
      <c r="DW20" s="35"/>
    </row>
    <row r="21" spans="5:127" ht="6" customHeight="1">
      <c r="E21" s="372"/>
      <c r="F21" s="373"/>
      <c r="G21" s="373"/>
      <c r="H21" s="373"/>
      <c r="I21" s="373"/>
      <c r="J21" s="373"/>
      <c r="K21" s="373"/>
      <c r="L21" s="374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0"/>
      <c r="BH21" s="601"/>
      <c r="BI21" s="601"/>
      <c r="BJ21" s="601"/>
      <c r="BK21" s="601"/>
      <c r="BL21" s="601"/>
      <c r="BM21" s="601"/>
      <c r="BN21" s="601"/>
      <c r="BO21" s="601"/>
      <c r="BP21" s="601"/>
      <c r="BQ21" s="601"/>
      <c r="BR21" s="601"/>
      <c r="BS21" s="601"/>
      <c r="BT21" s="601"/>
      <c r="BU21" s="601"/>
      <c r="BV21" s="601"/>
      <c r="BW21" s="594"/>
      <c r="BX21" s="595"/>
      <c r="BY21" s="595"/>
      <c r="BZ21" s="595"/>
      <c r="CA21" s="596"/>
      <c r="CB21" s="588"/>
      <c r="CC21" s="589"/>
      <c r="CD21" s="589"/>
      <c r="CE21" s="589"/>
      <c r="CF21" s="590"/>
      <c r="CG21" s="598"/>
      <c r="CH21" s="595"/>
      <c r="CI21" s="595"/>
      <c r="CJ21" s="596"/>
      <c r="CK21" s="599"/>
      <c r="DE21" s="91">
        <v>3</v>
      </c>
      <c r="DF21" s="91">
        <v>3</v>
      </c>
      <c r="DG21" s="91">
        <v>180</v>
      </c>
      <c r="DH21" s="90" t="s">
        <v>92</v>
      </c>
      <c r="DI21" s="90" t="s">
        <v>93</v>
      </c>
      <c r="DJ21" s="90" t="s">
        <v>91</v>
      </c>
      <c r="DK21" s="90" t="s">
        <v>98</v>
      </c>
      <c r="DL21" s="95" t="s">
        <v>99</v>
      </c>
      <c r="DM21" s="91">
        <v>160</v>
      </c>
      <c r="DN21" s="90" t="s">
        <v>195</v>
      </c>
      <c r="DO21" s="90" t="s">
        <v>113</v>
      </c>
      <c r="DP21" s="90" t="s">
        <v>114</v>
      </c>
      <c r="DQ21" s="91"/>
      <c r="DR21" s="91">
        <v>750</v>
      </c>
      <c r="DW21" s="35"/>
    </row>
    <row r="22" spans="5:122" ht="6" customHeight="1">
      <c r="E22" s="375"/>
      <c r="F22" s="376"/>
      <c r="G22" s="376"/>
      <c r="H22" s="376"/>
      <c r="I22" s="376"/>
      <c r="J22" s="376"/>
      <c r="K22" s="376"/>
      <c r="L22" s="377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525"/>
      <c r="AL22" s="525"/>
      <c r="AM22" s="525"/>
      <c r="AN22" s="525"/>
      <c r="AO22" s="525"/>
      <c r="AP22" s="525"/>
      <c r="AQ22" s="525"/>
      <c r="AR22" s="525"/>
      <c r="AS22" s="525"/>
      <c r="AT22" s="525"/>
      <c r="AU22" s="525"/>
      <c r="AV22" s="525"/>
      <c r="AW22" s="525"/>
      <c r="AX22" s="525"/>
      <c r="AY22" s="525"/>
      <c r="AZ22" s="525"/>
      <c r="BA22" s="525"/>
      <c r="BB22" s="525"/>
      <c r="BC22" s="525"/>
      <c r="BD22" s="525"/>
      <c r="BE22" s="525"/>
      <c r="BF22" s="525"/>
      <c r="BG22" s="525"/>
      <c r="BH22" s="601"/>
      <c r="BI22" s="601"/>
      <c r="BJ22" s="601"/>
      <c r="BK22" s="601"/>
      <c r="BL22" s="601"/>
      <c r="BM22" s="601"/>
      <c r="BN22" s="601"/>
      <c r="BO22" s="601"/>
      <c r="BP22" s="601"/>
      <c r="BQ22" s="601"/>
      <c r="BR22" s="601"/>
      <c r="BS22" s="601"/>
      <c r="BT22" s="601"/>
      <c r="BU22" s="601"/>
      <c r="BV22" s="601"/>
      <c r="BW22" s="597"/>
      <c r="BX22" s="595"/>
      <c r="BY22" s="595"/>
      <c r="BZ22" s="595"/>
      <c r="CA22" s="596"/>
      <c r="CB22" s="591"/>
      <c r="CC22" s="592"/>
      <c r="CD22" s="592"/>
      <c r="CE22" s="592"/>
      <c r="CF22" s="593"/>
      <c r="CG22" s="595"/>
      <c r="CH22" s="595"/>
      <c r="CI22" s="595"/>
      <c r="CJ22" s="596"/>
      <c r="CK22" s="599"/>
      <c r="DD22" s="74"/>
      <c r="DE22" s="90">
        <v>4</v>
      </c>
      <c r="DF22" s="90">
        <v>4</v>
      </c>
      <c r="DG22" s="90">
        <v>210</v>
      </c>
      <c r="DH22" s="90" t="s">
        <v>158</v>
      </c>
      <c r="DI22" s="90" t="s">
        <v>168</v>
      </c>
      <c r="DJ22" s="90" t="s">
        <v>159</v>
      </c>
      <c r="DK22" s="90" t="s">
        <v>163</v>
      </c>
      <c r="DL22" s="95" t="s">
        <v>160</v>
      </c>
      <c r="DM22" s="91">
        <v>160</v>
      </c>
      <c r="DN22" s="90" t="s">
        <v>195</v>
      </c>
      <c r="DO22" s="90" t="s">
        <v>113</v>
      </c>
      <c r="DP22" s="90" t="s">
        <v>114</v>
      </c>
      <c r="DQ22" s="90"/>
      <c r="DR22" s="91">
        <v>750</v>
      </c>
    </row>
    <row r="23" spans="5:122" ht="6.75" customHeight="1">
      <c r="E23" s="390" t="s">
        <v>32</v>
      </c>
      <c r="F23" s="609"/>
      <c r="G23" s="310" t="s">
        <v>8</v>
      </c>
      <c r="H23" s="311"/>
      <c r="I23" s="311"/>
      <c r="J23" s="311"/>
      <c r="K23" s="311"/>
      <c r="L23" s="312"/>
      <c r="M23" s="576" t="s">
        <v>179</v>
      </c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554" t="s">
        <v>185</v>
      </c>
      <c r="Y23" s="555"/>
      <c r="Z23" s="555"/>
      <c r="AA23" s="555"/>
      <c r="AB23" s="555"/>
      <c r="AC23" s="555"/>
      <c r="AD23" s="555"/>
      <c r="AE23" s="555"/>
      <c r="AF23" s="555"/>
      <c r="AG23" s="555"/>
      <c r="AH23" s="555"/>
      <c r="AI23" s="555"/>
      <c r="AJ23" s="555"/>
      <c r="AK23" s="141" t="str">
        <f>IF(AH5="戸開走行保護装置","?",VLOOKUP(AH5,DH20:DR27,7,FALSE))</f>
        <v>電動機動力電源及びブレーキの励磁コイル電源を遮断するリレー(REL1,REL2,UCM)が消磁しないこと｡エレベーターが停止しないこと｡</v>
      </c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3"/>
      <c r="BH23" s="556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1"/>
      <c r="BW23" s="288"/>
      <c r="BX23" s="288"/>
      <c r="BY23" s="288"/>
      <c r="BZ23" s="288"/>
      <c r="CA23" s="400"/>
      <c r="CB23" s="319" t="s">
        <v>64</v>
      </c>
      <c r="CC23" s="326"/>
      <c r="CD23" s="326"/>
      <c r="CE23" s="326"/>
      <c r="CF23" s="327"/>
      <c r="CG23" s="287"/>
      <c r="CH23" s="288"/>
      <c r="CI23" s="288"/>
      <c r="CJ23" s="288"/>
      <c r="CK23" s="289"/>
      <c r="CL23" s="176" t="s">
        <v>47</v>
      </c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D23" s="90" t="s">
        <v>151</v>
      </c>
      <c r="DE23" s="90">
        <v>5</v>
      </c>
      <c r="DF23" s="90">
        <v>5</v>
      </c>
      <c r="DG23" s="90">
        <v>240</v>
      </c>
      <c r="DH23" s="90" t="s">
        <v>161</v>
      </c>
      <c r="DI23" s="90" t="s">
        <v>162</v>
      </c>
      <c r="DJ23" s="90" t="s">
        <v>159</v>
      </c>
      <c r="DK23" s="90" t="s">
        <v>98</v>
      </c>
      <c r="DL23" s="95" t="s">
        <v>160</v>
      </c>
      <c r="DM23" s="91">
        <v>160</v>
      </c>
      <c r="DN23" s="90" t="s">
        <v>195</v>
      </c>
      <c r="DO23" s="90" t="s">
        <v>113</v>
      </c>
      <c r="DP23" s="90" t="s">
        <v>114</v>
      </c>
      <c r="DQ23" s="90"/>
      <c r="DR23" s="91">
        <v>750</v>
      </c>
    </row>
    <row r="24" spans="5:122" ht="6.75" customHeight="1">
      <c r="E24" s="610"/>
      <c r="F24" s="611"/>
      <c r="G24" s="313"/>
      <c r="H24" s="314"/>
      <c r="I24" s="314"/>
      <c r="J24" s="314"/>
      <c r="K24" s="314"/>
      <c r="L24" s="31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529"/>
      <c r="Y24" s="529"/>
      <c r="Z24" s="529"/>
      <c r="AA24" s="529"/>
      <c r="AB24" s="529"/>
      <c r="AC24" s="529"/>
      <c r="AD24" s="529"/>
      <c r="AE24" s="529"/>
      <c r="AF24" s="529"/>
      <c r="AG24" s="529"/>
      <c r="AH24" s="529"/>
      <c r="AI24" s="529"/>
      <c r="AJ24" s="529"/>
      <c r="AK24" s="141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3"/>
      <c r="BH24" s="372"/>
      <c r="BI24" s="373"/>
      <c r="BJ24" s="373"/>
      <c r="BK24" s="373"/>
      <c r="BL24" s="373"/>
      <c r="BM24" s="373"/>
      <c r="BN24" s="373"/>
      <c r="BO24" s="373"/>
      <c r="BP24" s="373"/>
      <c r="BQ24" s="373"/>
      <c r="BR24" s="373"/>
      <c r="BS24" s="373"/>
      <c r="BT24" s="373"/>
      <c r="BU24" s="373"/>
      <c r="BV24" s="374"/>
      <c r="BW24" s="291"/>
      <c r="BX24" s="291"/>
      <c r="BY24" s="291"/>
      <c r="BZ24" s="291"/>
      <c r="CA24" s="401"/>
      <c r="CB24" s="328"/>
      <c r="CC24" s="329"/>
      <c r="CD24" s="329"/>
      <c r="CE24" s="329"/>
      <c r="CF24" s="330"/>
      <c r="CG24" s="290"/>
      <c r="CH24" s="291"/>
      <c r="CI24" s="291"/>
      <c r="CJ24" s="291"/>
      <c r="CK24" s="292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D24" s="90" t="s">
        <v>68</v>
      </c>
      <c r="DE24" s="90">
        <v>6</v>
      </c>
      <c r="DF24" s="90">
        <v>6</v>
      </c>
      <c r="DG24" s="90">
        <v>360</v>
      </c>
      <c r="DH24" s="91"/>
      <c r="DI24" s="91"/>
      <c r="DJ24" s="91"/>
      <c r="DK24" s="91"/>
      <c r="DL24" s="95"/>
      <c r="DM24" s="91"/>
      <c r="DN24" s="91"/>
      <c r="DO24" s="90"/>
      <c r="DP24" s="90"/>
      <c r="DQ24" s="90"/>
      <c r="DR24" s="91"/>
    </row>
    <row r="25" spans="5:122" ht="6.75" customHeight="1">
      <c r="E25" s="610"/>
      <c r="F25" s="611"/>
      <c r="G25" s="313"/>
      <c r="H25" s="314"/>
      <c r="I25" s="314"/>
      <c r="J25" s="314"/>
      <c r="K25" s="314"/>
      <c r="L25" s="31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529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141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3"/>
      <c r="BH25" s="372"/>
      <c r="BI25" s="373"/>
      <c r="BJ25" s="373"/>
      <c r="BK25" s="373"/>
      <c r="BL25" s="373"/>
      <c r="BM25" s="373"/>
      <c r="BN25" s="373"/>
      <c r="BO25" s="373"/>
      <c r="BP25" s="373"/>
      <c r="BQ25" s="373"/>
      <c r="BR25" s="373"/>
      <c r="BS25" s="373"/>
      <c r="BT25" s="373"/>
      <c r="BU25" s="373"/>
      <c r="BV25" s="374"/>
      <c r="BW25" s="291"/>
      <c r="BX25" s="291"/>
      <c r="BY25" s="291"/>
      <c r="BZ25" s="291"/>
      <c r="CA25" s="401"/>
      <c r="CB25" s="328"/>
      <c r="CC25" s="329"/>
      <c r="CD25" s="329"/>
      <c r="CE25" s="329"/>
      <c r="CF25" s="330"/>
      <c r="CG25" s="290"/>
      <c r="CH25" s="291"/>
      <c r="CI25" s="291"/>
      <c r="CJ25" s="291"/>
      <c r="CK25" s="292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D25" s="90" t="s">
        <v>169</v>
      </c>
      <c r="DE25" s="90">
        <v>7</v>
      </c>
      <c r="DF25" s="90">
        <v>7</v>
      </c>
      <c r="DG25" s="90">
        <v>420</v>
      </c>
      <c r="DH25" s="91"/>
      <c r="DI25" s="91"/>
      <c r="DJ25" s="91"/>
      <c r="DK25" s="91"/>
      <c r="DL25" s="95"/>
      <c r="DM25" s="91"/>
      <c r="DN25" s="90"/>
      <c r="DO25" s="90"/>
      <c r="DP25" s="90"/>
      <c r="DQ25" s="90"/>
      <c r="DR25" s="91"/>
    </row>
    <row r="26" spans="5:122" ht="6.75" customHeight="1">
      <c r="E26" s="610"/>
      <c r="F26" s="611"/>
      <c r="G26" s="313"/>
      <c r="H26" s="314"/>
      <c r="I26" s="314"/>
      <c r="J26" s="314"/>
      <c r="K26" s="314"/>
      <c r="L26" s="31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141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3"/>
      <c r="BH26" s="372"/>
      <c r="BI26" s="373"/>
      <c r="BJ26" s="373"/>
      <c r="BK26" s="373"/>
      <c r="BL26" s="373"/>
      <c r="BM26" s="373"/>
      <c r="BN26" s="373"/>
      <c r="BO26" s="373"/>
      <c r="BP26" s="373"/>
      <c r="BQ26" s="373"/>
      <c r="BR26" s="373"/>
      <c r="BS26" s="373"/>
      <c r="BT26" s="373"/>
      <c r="BU26" s="373"/>
      <c r="BV26" s="374"/>
      <c r="BW26" s="291"/>
      <c r="BX26" s="291"/>
      <c r="BY26" s="291"/>
      <c r="BZ26" s="291"/>
      <c r="CA26" s="401"/>
      <c r="CB26" s="328"/>
      <c r="CC26" s="329"/>
      <c r="CD26" s="329"/>
      <c r="CE26" s="329"/>
      <c r="CF26" s="330"/>
      <c r="CG26" s="290"/>
      <c r="CH26" s="291"/>
      <c r="CI26" s="291"/>
      <c r="CJ26" s="291"/>
      <c r="CK26" s="292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D26" s="90"/>
      <c r="DE26" s="90">
        <v>8</v>
      </c>
      <c r="DF26" s="90">
        <v>8</v>
      </c>
      <c r="DG26" s="90">
        <v>480</v>
      </c>
      <c r="DH26" s="90"/>
      <c r="DI26" s="90"/>
      <c r="DJ26" s="90"/>
      <c r="DK26" s="90"/>
      <c r="DL26" s="95"/>
      <c r="DM26" s="91"/>
      <c r="DN26" s="90"/>
      <c r="DO26" s="90"/>
      <c r="DP26" s="90"/>
      <c r="DQ26" s="91"/>
      <c r="DR26" s="91"/>
    </row>
    <row r="27" spans="5:122" ht="6.75" customHeight="1">
      <c r="E27" s="610"/>
      <c r="F27" s="611"/>
      <c r="G27" s="313"/>
      <c r="H27" s="314"/>
      <c r="I27" s="314"/>
      <c r="J27" s="314"/>
      <c r="K27" s="314"/>
      <c r="L27" s="315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570"/>
      <c r="Y27" s="570"/>
      <c r="Z27" s="570"/>
      <c r="AA27" s="570"/>
      <c r="AB27" s="570"/>
      <c r="AC27" s="570"/>
      <c r="AD27" s="570"/>
      <c r="AE27" s="570"/>
      <c r="AF27" s="570"/>
      <c r="AG27" s="570"/>
      <c r="AH27" s="570"/>
      <c r="AI27" s="570"/>
      <c r="AJ27" s="570"/>
      <c r="AK27" s="144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6"/>
      <c r="BH27" s="557"/>
      <c r="BI27" s="558"/>
      <c r="BJ27" s="558"/>
      <c r="BK27" s="558"/>
      <c r="BL27" s="558"/>
      <c r="BM27" s="558"/>
      <c r="BN27" s="558"/>
      <c r="BO27" s="558"/>
      <c r="BP27" s="558"/>
      <c r="BQ27" s="558"/>
      <c r="BR27" s="558"/>
      <c r="BS27" s="558"/>
      <c r="BT27" s="558"/>
      <c r="BU27" s="558"/>
      <c r="BV27" s="559"/>
      <c r="BW27" s="294"/>
      <c r="BX27" s="294"/>
      <c r="BY27" s="294"/>
      <c r="BZ27" s="294"/>
      <c r="CA27" s="402"/>
      <c r="CB27" s="242"/>
      <c r="CC27" s="243"/>
      <c r="CD27" s="243"/>
      <c r="CE27" s="243"/>
      <c r="CF27" s="244"/>
      <c r="CG27" s="293"/>
      <c r="CH27" s="294"/>
      <c r="CI27" s="294"/>
      <c r="CJ27" s="294"/>
      <c r="CK27" s="237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E27" s="90">
        <v>9</v>
      </c>
      <c r="DF27" s="90">
        <v>9</v>
      </c>
      <c r="DG27" s="90"/>
      <c r="DH27" s="90"/>
      <c r="DI27" s="90"/>
      <c r="DJ27" s="90"/>
      <c r="DK27" s="90"/>
      <c r="DL27" s="95"/>
      <c r="DM27" s="91"/>
      <c r="DN27" s="90"/>
      <c r="DO27" s="90"/>
      <c r="DP27" s="90"/>
      <c r="DQ27" s="91"/>
      <c r="DR27" s="91"/>
    </row>
    <row r="28" spans="5:115" ht="6.75" customHeight="1">
      <c r="E28" s="610"/>
      <c r="F28" s="611"/>
      <c r="G28" s="313"/>
      <c r="H28" s="314"/>
      <c r="I28" s="314"/>
      <c r="J28" s="314"/>
      <c r="K28" s="314"/>
      <c r="L28" s="315"/>
      <c r="M28" s="565" t="s">
        <v>156</v>
      </c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138" t="s">
        <v>186</v>
      </c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40"/>
      <c r="AK28" s="339" t="s">
        <v>54</v>
      </c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340"/>
      <c r="BG28" s="341"/>
      <c r="BH28" s="339" t="s">
        <v>194</v>
      </c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111"/>
      <c r="BW28" s="538">
        <f>IF(BI31="","",(IF(BI31=AS31,"○","")))</f>
      </c>
      <c r="BX28" s="538"/>
      <c r="BY28" s="538"/>
      <c r="BZ28" s="538"/>
      <c r="CA28" s="571"/>
      <c r="CB28" s="319" t="s">
        <v>65</v>
      </c>
      <c r="CC28" s="326"/>
      <c r="CD28" s="326"/>
      <c r="CE28" s="326"/>
      <c r="CF28" s="327"/>
      <c r="CG28" s="537">
        <f>IF(BI31="","",(IF(NOT(BI31=AS31),"○","")))</f>
      </c>
      <c r="CH28" s="538"/>
      <c r="CI28" s="538"/>
      <c r="CJ28" s="538"/>
      <c r="CK28" s="539"/>
      <c r="CL28" s="177" t="s">
        <v>55</v>
      </c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E28" s="90">
        <v>10</v>
      </c>
      <c r="DF28" s="90">
        <v>10</v>
      </c>
      <c r="DG28" s="91"/>
      <c r="DK28"/>
    </row>
    <row r="29" spans="5:115" ht="6.75" customHeight="1">
      <c r="E29" s="610"/>
      <c r="F29" s="611"/>
      <c r="G29" s="313"/>
      <c r="H29" s="314"/>
      <c r="I29" s="314"/>
      <c r="J29" s="314"/>
      <c r="K29" s="314"/>
      <c r="L29" s="315"/>
      <c r="M29" s="566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141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3"/>
      <c r="AK29" s="342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4"/>
      <c r="BH29" s="342"/>
      <c r="BI29" s="343"/>
      <c r="BJ29" s="343"/>
      <c r="BK29" s="343"/>
      <c r="BL29" s="343"/>
      <c r="BM29" s="343"/>
      <c r="BN29" s="343"/>
      <c r="BO29" s="343"/>
      <c r="BP29" s="343"/>
      <c r="BQ29" s="343"/>
      <c r="BR29" s="343"/>
      <c r="BS29" s="343"/>
      <c r="BT29" s="343"/>
      <c r="BU29" s="343"/>
      <c r="BV29" s="102"/>
      <c r="BW29" s="541"/>
      <c r="BX29" s="541"/>
      <c r="BY29" s="541"/>
      <c r="BZ29" s="541"/>
      <c r="CA29" s="572"/>
      <c r="CB29" s="321"/>
      <c r="CC29" s="329"/>
      <c r="CD29" s="329"/>
      <c r="CE29" s="329"/>
      <c r="CF29" s="330"/>
      <c r="CG29" s="540"/>
      <c r="CH29" s="541"/>
      <c r="CI29" s="541"/>
      <c r="CJ29" s="541"/>
      <c r="CK29" s="542"/>
      <c r="CL29" s="177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E29" s="90">
        <v>11</v>
      </c>
      <c r="DF29" s="90">
        <v>11</v>
      </c>
      <c r="DG29" s="91"/>
      <c r="DK29"/>
    </row>
    <row r="30" spans="5:115" ht="6.75" customHeight="1">
      <c r="E30" s="610"/>
      <c r="F30" s="611"/>
      <c r="G30" s="313"/>
      <c r="H30" s="314"/>
      <c r="I30" s="314"/>
      <c r="J30" s="314"/>
      <c r="K30" s="314"/>
      <c r="L30" s="31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141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3"/>
      <c r="AK30" s="342"/>
      <c r="AL30" s="343"/>
      <c r="AM30" s="343"/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  <c r="BG30" s="344"/>
      <c r="BH30" s="342"/>
      <c r="BI30" s="343"/>
      <c r="BJ30" s="343"/>
      <c r="BK30" s="343"/>
      <c r="BL30" s="343"/>
      <c r="BM30" s="343"/>
      <c r="BN30" s="343"/>
      <c r="BO30" s="343"/>
      <c r="BP30" s="343"/>
      <c r="BQ30" s="343"/>
      <c r="BR30" s="343"/>
      <c r="BS30" s="343"/>
      <c r="BT30" s="343"/>
      <c r="BU30" s="343"/>
      <c r="BV30" s="102"/>
      <c r="BW30" s="541"/>
      <c r="BX30" s="541"/>
      <c r="BY30" s="541"/>
      <c r="BZ30" s="541"/>
      <c r="CA30" s="572"/>
      <c r="CB30" s="328"/>
      <c r="CC30" s="329"/>
      <c r="CD30" s="329"/>
      <c r="CE30" s="329"/>
      <c r="CF30" s="330"/>
      <c r="CG30" s="540"/>
      <c r="CH30" s="541"/>
      <c r="CI30" s="541"/>
      <c r="CJ30" s="541"/>
      <c r="CK30" s="542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E30" s="90">
        <v>12</v>
      </c>
      <c r="DF30" s="90">
        <v>12</v>
      </c>
      <c r="DG30" s="91"/>
      <c r="DK30"/>
    </row>
    <row r="31" spans="5:115" ht="6.75" customHeight="1">
      <c r="E31" s="610"/>
      <c r="F31" s="611"/>
      <c r="G31" s="313"/>
      <c r="H31" s="314"/>
      <c r="I31" s="314"/>
      <c r="J31" s="314"/>
      <c r="K31" s="314"/>
      <c r="L31" s="31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141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3"/>
      <c r="AK31" s="188" t="s">
        <v>88</v>
      </c>
      <c r="AL31" s="189"/>
      <c r="AM31" s="189"/>
      <c r="AN31" s="189"/>
      <c r="AO31" s="189"/>
      <c r="AP31" s="189"/>
      <c r="AQ31" s="189"/>
      <c r="AR31" s="189"/>
      <c r="AS31" s="189" t="str">
        <f>IF(AH5="戸開走行保護装置","?",VLOOKUP(AH5,DH20:DR27,3,FALSE))</f>
        <v>AAA31384AAD</v>
      </c>
      <c r="AT31" s="189"/>
      <c r="AU31" s="189"/>
      <c r="AV31" s="189"/>
      <c r="AW31" s="189"/>
      <c r="AX31" s="189"/>
      <c r="AY31" s="189"/>
      <c r="AZ31" s="189"/>
      <c r="BA31" s="189"/>
      <c r="BB31" s="189"/>
      <c r="BC31" s="42"/>
      <c r="BD31" s="42"/>
      <c r="BE31" s="42"/>
      <c r="BF31" s="42"/>
      <c r="BG31" s="43"/>
      <c r="BH31" s="6"/>
      <c r="BI31" s="560"/>
      <c r="BJ31" s="560"/>
      <c r="BK31" s="560"/>
      <c r="BL31" s="560"/>
      <c r="BM31" s="560"/>
      <c r="BN31" s="560"/>
      <c r="BO31" s="560"/>
      <c r="BP31" s="560"/>
      <c r="BQ31" s="560"/>
      <c r="BR31" s="560"/>
      <c r="BS31" s="560"/>
      <c r="BT31" s="7"/>
      <c r="BU31" s="7"/>
      <c r="BV31" s="8"/>
      <c r="BW31" s="541"/>
      <c r="BX31" s="541"/>
      <c r="BY31" s="541"/>
      <c r="BZ31" s="541"/>
      <c r="CA31" s="572"/>
      <c r="CB31" s="328"/>
      <c r="CC31" s="329"/>
      <c r="CD31" s="329"/>
      <c r="CE31" s="329"/>
      <c r="CF31" s="330"/>
      <c r="CG31" s="540"/>
      <c r="CH31" s="541"/>
      <c r="CI31" s="541"/>
      <c r="CJ31" s="541"/>
      <c r="CK31" s="542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E31" s="90">
        <v>13</v>
      </c>
      <c r="DF31" s="90">
        <v>13</v>
      </c>
      <c r="DG31" s="91"/>
      <c r="DK31"/>
    </row>
    <row r="32" spans="5:111" ht="6.75" customHeight="1">
      <c r="E32" s="610"/>
      <c r="F32" s="611"/>
      <c r="G32" s="313"/>
      <c r="H32" s="314"/>
      <c r="I32" s="314"/>
      <c r="J32" s="314"/>
      <c r="K32" s="314"/>
      <c r="L32" s="315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144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6"/>
      <c r="AK32" s="298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65"/>
      <c r="BD32" s="65"/>
      <c r="BE32" s="65"/>
      <c r="BF32" s="65"/>
      <c r="BG32" s="66"/>
      <c r="BH32" s="82"/>
      <c r="BI32" s="561"/>
      <c r="BJ32" s="561"/>
      <c r="BK32" s="561"/>
      <c r="BL32" s="561"/>
      <c r="BM32" s="561"/>
      <c r="BN32" s="561"/>
      <c r="BO32" s="561"/>
      <c r="BP32" s="561"/>
      <c r="BQ32" s="561"/>
      <c r="BR32" s="561"/>
      <c r="BS32" s="561"/>
      <c r="BT32" s="64"/>
      <c r="BU32" s="64"/>
      <c r="BV32" s="83"/>
      <c r="BW32" s="563"/>
      <c r="BX32" s="563"/>
      <c r="BY32" s="563"/>
      <c r="BZ32" s="563"/>
      <c r="CA32" s="573"/>
      <c r="CB32" s="242"/>
      <c r="CC32" s="243"/>
      <c r="CD32" s="243"/>
      <c r="CE32" s="243"/>
      <c r="CF32" s="244"/>
      <c r="CG32" s="562"/>
      <c r="CH32" s="563"/>
      <c r="CI32" s="563"/>
      <c r="CJ32" s="563"/>
      <c r="CK32" s="564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D32" s="90" t="s">
        <v>112</v>
      </c>
      <c r="DE32" s="91">
        <v>14</v>
      </c>
      <c r="DF32" s="90">
        <v>14</v>
      </c>
      <c r="DG32" s="91"/>
    </row>
    <row r="33" spans="5:111" ht="6.75" customHeight="1">
      <c r="E33" s="610"/>
      <c r="F33" s="611"/>
      <c r="G33" s="313"/>
      <c r="H33" s="314"/>
      <c r="I33" s="314"/>
      <c r="J33" s="314"/>
      <c r="K33" s="314"/>
      <c r="L33" s="315"/>
      <c r="M33" s="159" t="s">
        <v>139</v>
      </c>
      <c r="N33" s="160"/>
      <c r="O33" s="160"/>
      <c r="P33" s="160"/>
      <c r="Q33" s="160"/>
      <c r="R33" s="160"/>
      <c r="S33" s="160"/>
      <c r="T33" s="160"/>
      <c r="U33" s="160"/>
      <c r="V33" s="160"/>
      <c r="W33" s="161"/>
      <c r="X33" s="138" t="s">
        <v>140</v>
      </c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40"/>
      <c r="AK33" s="159" t="s">
        <v>155</v>
      </c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1"/>
      <c r="BH33" s="295"/>
      <c r="BI33" s="296"/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7"/>
      <c r="BW33" s="288"/>
      <c r="BX33" s="288"/>
      <c r="BY33" s="288"/>
      <c r="BZ33" s="288"/>
      <c r="CA33" s="400"/>
      <c r="CB33" s="409" t="s">
        <v>65</v>
      </c>
      <c r="CC33" s="410"/>
      <c r="CD33" s="410"/>
      <c r="CE33" s="410"/>
      <c r="CF33" s="411"/>
      <c r="CG33" s="287"/>
      <c r="CH33" s="288"/>
      <c r="CI33" s="288"/>
      <c r="CJ33" s="288"/>
      <c r="CK33" s="289"/>
      <c r="CL33" s="176" t="s">
        <v>47</v>
      </c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D33" s="91">
        <v>1</v>
      </c>
      <c r="DE33" s="91">
        <v>15</v>
      </c>
      <c r="DF33" s="90">
        <v>15</v>
      </c>
      <c r="DG33" s="91"/>
    </row>
    <row r="34" spans="5:111" ht="6.75" customHeight="1">
      <c r="E34" s="610"/>
      <c r="F34" s="611"/>
      <c r="G34" s="313"/>
      <c r="H34" s="314"/>
      <c r="I34" s="314"/>
      <c r="J34" s="314"/>
      <c r="K34" s="314"/>
      <c r="L34" s="315"/>
      <c r="M34" s="162"/>
      <c r="N34" s="163"/>
      <c r="O34" s="163"/>
      <c r="P34" s="163"/>
      <c r="Q34" s="163"/>
      <c r="R34" s="163"/>
      <c r="S34" s="163"/>
      <c r="T34" s="163"/>
      <c r="U34" s="163"/>
      <c r="V34" s="163"/>
      <c r="W34" s="164"/>
      <c r="X34" s="141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3"/>
      <c r="AK34" s="162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4"/>
      <c r="BH34" s="188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90"/>
      <c r="BW34" s="291"/>
      <c r="BX34" s="291"/>
      <c r="BY34" s="291"/>
      <c r="BZ34" s="291"/>
      <c r="CA34" s="401"/>
      <c r="CB34" s="412"/>
      <c r="CC34" s="413"/>
      <c r="CD34" s="413"/>
      <c r="CE34" s="413"/>
      <c r="CF34" s="414"/>
      <c r="CG34" s="290"/>
      <c r="CH34" s="291"/>
      <c r="CI34" s="291"/>
      <c r="CJ34" s="291"/>
      <c r="CK34" s="292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D34" s="91">
        <v>2</v>
      </c>
      <c r="DE34" s="91">
        <v>16</v>
      </c>
      <c r="DF34" s="90">
        <v>16</v>
      </c>
      <c r="DG34" s="91"/>
    </row>
    <row r="35" spans="5:111" ht="6.75" customHeight="1">
      <c r="E35" s="610"/>
      <c r="F35" s="611"/>
      <c r="G35" s="313"/>
      <c r="H35" s="314"/>
      <c r="I35" s="314"/>
      <c r="J35" s="314"/>
      <c r="K35" s="314"/>
      <c r="L35" s="315"/>
      <c r="M35" s="162"/>
      <c r="N35" s="163"/>
      <c r="O35" s="163"/>
      <c r="P35" s="163"/>
      <c r="Q35" s="163"/>
      <c r="R35" s="163"/>
      <c r="S35" s="163"/>
      <c r="T35" s="163"/>
      <c r="U35" s="163"/>
      <c r="V35" s="163"/>
      <c r="W35" s="164"/>
      <c r="X35" s="141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3"/>
      <c r="AK35" s="162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4"/>
      <c r="BH35" s="188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90"/>
      <c r="BW35" s="291"/>
      <c r="BX35" s="291"/>
      <c r="BY35" s="291"/>
      <c r="BZ35" s="291"/>
      <c r="CA35" s="401"/>
      <c r="CB35" s="412"/>
      <c r="CC35" s="413"/>
      <c r="CD35" s="413"/>
      <c r="CE35" s="413"/>
      <c r="CF35" s="414"/>
      <c r="CG35" s="290"/>
      <c r="CH35" s="291"/>
      <c r="CI35" s="291"/>
      <c r="CJ35" s="291"/>
      <c r="CK35" s="292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D35" s="90">
        <v>3</v>
      </c>
      <c r="DE35" s="91">
        <v>17</v>
      </c>
      <c r="DF35" s="90">
        <v>17</v>
      </c>
      <c r="DG35" s="91"/>
    </row>
    <row r="36" spans="5:111" ht="6.75" customHeight="1">
      <c r="E36" s="610"/>
      <c r="F36" s="611"/>
      <c r="G36" s="313"/>
      <c r="H36" s="314"/>
      <c r="I36" s="314"/>
      <c r="J36" s="314"/>
      <c r="K36" s="314"/>
      <c r="L36" s="315"/>
      <c r="M36" s="162"/>
      <c r="N36" s="163"/>
      <c r="O36" s="163"/>
      <c r="P36" s="163"/>
      <c r="Q36" s="163"/>
      <c r="R36" s="163"/>
      <c r="S36" s="163"/>
      <c r="T36" s="163"/>
      <c r="U36" s="163"/>
      <c r="V36" s="163"/>
      <c r="W36" s="164"/>
      <c r="X36" s="141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3"/>
      <c r="AK36" s="162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4"/>
      <c r="BH36" s="188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90"/>
      <c r="BW36" s="291"/>
      <c r="BX36" s="291"/>
      <c r="BY36" s="291"/>
      <c r="BZ36" s="291"/>
      <c r="CA36" s="401"/>
      <c r="CB36" s="412"/>
      <c r="CC36" s="413"/>
      <c r="CD36" s="413"/>
      <c r="CE36" s="413"/>
      <c r="CF36" s="414"/>
      <c r="CG36" s="290"/>
      <c r="CH36" s="291"/>
      <c r="CI36" s="291"/>
      <c r="CJ36" s="291"/>
      <c r="CK36" s="292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D36" s="90">
        <v>4</v>
      </c>
      <c r="DE36" s="91">
        <v>18</v>
      </c>
      <c r="DF36" s="90">
        <v>18</v>
      </c>
      <c r="DG36" s="91"/>
    </row>
    <row r="37" spans="5:111" ht="6.75" customHeight="1">
      <c r="E37" s="612"/>
      <c r="F37" s="613"/>
      <c r="G37" s="316"/>
      <c r="H37" s="317"/>
      <c r="I37" s="317"/>
      <c r="J37" s="317"/>
      <c r="K37" s="317"/>
      <c r="L37" s="318"/>
      <c r="M37" s="165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X37" s="144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6"/>
      <c r="AK37" s="165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7"/>
      <c r="BH37" s="298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300"/>
      <c r="BW37" s="294"/>
      <c r="BX37" s="294"/>
      <c r="BY37" s="294"/>
      <c r="BZ37" s="294"/>
      <c r="CA37" s="402"/>
      <c r="CB37" s="415"/>
      <c r="CC37" s="416"/>
      <c r="CD37" s="416"/>
      <c r="CE37" s="416"/>
      <c r="CF37" s="417"/>
      <c r="CG37" s="293"/>
      <c r="CH37" s="294"/>
      <c r="CI37" s="294"/>
      <c r="CJ37" s="294"/>
      <c r="CK37" s="237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D37" s="90">
        <v>5</v>
      </c>
      <c r="DE37" s="91">
        <v>19</v>
      </c>
      <c r="DF37" s="90">
        <v>19</v>
      </c>
      <c r="DG37" s="91"/>
    </row>
    <row r="38" spans="5:111" ht="6.75" customHeight="1">
      <c r="E38" s="390" t="s">
        <v>19</v>
      </c>
      <c r="F38" s="391"/>
      <c r="G38" s="310" t="s">
        <v>11</v>
      </c>
      <c r="H38" s="396"/>
      <c r="I38" s="396"/>
      <c r="J38" s="396"/>
      <c r="K38" s="396"/>
      <c r="L38" s="397"/>
      <c r="M38" s="351" t="s">
        <v>7</v>
      </c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554" t="s">
        <v>143</v>
      </c>
      <c r="Y38" s="555"/>
      <c r="Z38" s="555"/>
      <c r="AA38" s="555"/>
      <c r="AB38" s="555"/>
      <c r="AC38" s="555"/>
      <c r="AD38" s="555"/>
      <c r="AE38" s="555"/>
      <c r="AF38" s="555"/>
      <c r="AG38" s="555"/>
      <c r="AH38" s="555"/>
      <c r="AI38" s="555"/>
      <c r="AJ38" s="577"/>
      <c r="AK38" s="351" t="s">
        <v>18</v>
      </c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79"/>
      <c r="BI38" s="379"/>
      <c r="BJ38" s="379"/>
      <c r="BK38" s="379"/>
      <c r="BL38" s="379"/>
      <c r="BM38" s="379"/>
      <c r="BN38" s="379"/>
      <c r="BO38" s="379"/>
      <c r="BP38" s="379"/>
      <c r="BQ38" s="379"/>
      <c r="BR38" s="379"/>
      <c r="BS38" s="379"/>
      <c r="BT38" s="379"/>
      <c r="BU38" s="379"/>
      <c r="BV38" s="379"/>
      <c r="BW38" s="574"/>
      <c r="BX38" s="574"/>
      <c r="BY38" s="574"/>
      <c r="BZ38" s="574"/>
      <c r="CA38" s="575"/>
      <c r="CB38" s="536" t="s">
        <v>65</v>
      </c>
      <c r="CC38" s="240"/>
      <c r="CD38" s="240"/>
      <c r="CE38" s="240"/>
      <c r="CF38" s="241"/>
      <c r="CG38" s="547"/>
      <c r="CH38" s="236"/>
      <c r="CI38" s="236"/>
      <c r="CJ38" s="236"/>
      <c r="CK38" s="236"/>
      <c r="CL38" s="176" t="s">
        <v>47</v>
      </c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E38" s="91">
        <v>20</v>
      </c>
      <c r="DF38" s="90">
        <v>20</v>
      </c>
      <c r="DG38" s="91"/>
    </row>
    <row r="39" spans="5:111" ht="6.75" customHeight="1">
      <c r="E39" s="392"/>
      <c r="F39" s="393"/>
      <c r="G39" s="188"/>
      <c r="H39" s="189"/>
      <c r="I39" s="189"/>
      <c r="J39" s="189"/>
      <c r="K39" s="189"/>
      <c r="L39" s="19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529"/>
      <c r="Y39" s="529"/>
      <c r="Z39" s="529"/>
      <c r="AA39" s="529"/>
      <c r="AB39" s="529"/>
      <c r="AC39" s="529"/>
      <c r="AD39" s="529"/>
      <c r="AE39" s="529"/>
      <c r="AF39" s="529"/>
      <c r="AG39" s="529"/>
      <c r="AH39" s="529"/>
      <c r="AI39" s="529"/>
      <c r="AJ39" s="367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5"/>
      <c r="BD39" s="355"/>
      <c r="BE39" s="355"/>
      <c r="BF39" s="355"/>
      <c r="BG39" s="355"/>
      <c r="BH39" s="380"/>
      <c r="BI39" s="380"/>
      <c r="BJ39" s="380"/>
      <c r="BK39" s="380"/>
      <c r="BL39" s="380"/>
      <c r="BM39" s="380"/>
      <c r="BN39" s="380"/>
      <c r="BO39" s="380"/>
      <c r="BP39" s="380"/>
      <c r="BQ39" s="380"/>
      <c r="BR39" s="380"/>
      <c r="BS39" s="380"/>
      <c r="BT39" s="380"/>
      <c r="BU39" s="380"/>
      <c r="BV39" s="380"/>
      <c r="BW39" s="291"/>
      <c r="BX39" s="291"/>
      <c r="BY39" s="291"/>
      <c r="BZ39" s="291"/>
      <c r="CA39" s="401"/>
      <c r="CB39" s="329"/>
      <c r="CC39" s="329"/>
      <c r="CD39" s="329"/>
      <c r="CE39" s="329"/>
      <c r="CF39" s="330"/>
      <c r="CG39" s="251"/>
      <c r="CH39" s="548"/>
      <c r="CI39" s="548"/>
      <c r="CJ39" s="548"/>
      <c r="CK39" s="548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E39" s="91">
        <v>21</v>
      </c>
      <c r="DF39" s="90">
        <v>21</v>
      </c>
      <c r="DG39" s="91"/>
    </row>
    <row r="40" spans="5:111" ht="6.75" customHeight="1">
      <c r="E40" s="392"/>
      <c r="F40" s="393"/>
      <c r="G40" s="188"/>
      <c r="H40" s="189"/>
      <c r="I40" s="189"/>
      <c r="J40" s="189"/>
      <c r="K40" s="189"/>
      <c r="L40" s="19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529"/>
      <c r="Y40" s="529"/>
      <c r="Z40" s="529"/>
      <c r="AA40" s="529"/>
      <c r="AB40" s="529"/>
      <c r="AC40" s="529"/>
      <c r="AD40" s="529"/>
      <c r="AE40" s="529"/>
      <c r="AF40" s="529"/>
      <c r="AG40" s="529"/>
      <c r="AH40" s="529"/>
      <c r="AI40" s="529"/>
      <c r="AJ40" s="367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5"/>
      <c r="BH40" s="380"/>
      <c r="BI40" s="380"/>
      <c r="BJ40" s="380"/>
      <c r="BK40" s="380"/>
      <c r="BL40" s="380"/>
      <c r="BM40" s="380"/>
      <c r="BN40" s="380"/>
      <c r="BO40" s="380"/>
      <c r="BP40" s="380"/>
      <c r="BQ40" s="380"/>
      <c r="BR40" s="380"/>
      <c r="BS40" s="380"/>
      <c r="BT40" s="380"/>
      <c r="BU40" s="380"/>
      <c r="BV40" s="380"/>
      <c r="BW40" s="294"/>
      <c r="BX40" s="294"/>
      <c r="BY40" s="294"/>
      <c r="BZ40" s="294"/>
      <c r="CA40" s="402"/>
      <c r="CB40" s="243"/>
      <c r="CC40" s="243"/>
      <c r="CD40" s="243"/>
      <c r="CE40" s="243"/>
      <c r="CF40" s="244"/>
      <c r="CG40" s="251"/>
      <c r="CH40" s="548"/>
      <c r="CI40" s="548"/>
      <c r="CJ40" s="548"/>
      <c r="CK40" s="548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E40" s="91">
        <v>22</v>
      </c>
      <c r="DF40" s="90">
        <v>22</v>
      </c>
      <c r="DG40" s="91"/>
    </row>
    <row r="41" spans="5:111" ht="6.75" customHeight="1">
      <c r="E41" s="392"/>
      <c r="F41" s="393"/>
      <c r="G41" s="188"/>
      <c r="H41" s="189"/>
      <c r="I41" s="189"/>
      <c r="J41" s="189"/>
      <c r="K41" s="189"/>
      <c r="L41" s="190"/>
      <c r="M41" s="339" t="s">
        <v>10</v>
      </c>
      <c r="N41" s="340"/>
      <c r="O41" s="340"/>
      <c r="P41" s="340"/>
      <c r="Q41" s="340"/>
      <c r="R41" s="340"/>
      <c r="S41" s="340"/>
      <c r="T41" s="340"/>
      <c r="U41" s="340"/>
      <c r="V41" s="340"/>
      <c r="W41" s="341"/>
      <c r="X41" s="139" t="s">
        <v>144</v>
      </c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9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5"/>
      <c r="BH41" s="9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3"/>
      <c r="BW41" s="538">
        <f>IF(BL42="","",(IF(AS42&lt;=BL42,"○","")))</f>
      </c>
      <c r="BX41" s="538"/>
      <c r="BY41" s="538"/>
      <c r="BZ41" s="538"/>
      <c r="CA41" s="571"/>
      <c r="CB41" s="320" t="s">
        <v>64</v>
      </c>
      <c r="CC41" s="326"/>
      <c r="CD41" s="326"/>
      <c r="CE41" s="326"/>
      <c r="CF41" s="327"/>
      <c r="CG41" s="537">
        <f>IF(BL42="","",(IF(BL42&lt;AS42,"○","")))</f>
      </c>
      <c r="CH41" s="538"/>
      <c r="CI41" s="538"/>
      <c r="CJ41" s="538"/>
      <c r="CK41" s="539"/>
      <c r="CL41" s="177" t="s">
        <v>48</v>
      </c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E41" s="91">
        <v>23</v>
      </c>
      <c r="DF41" s="90">
        <v>23</v>
      </c>
      <c r="DG41" s="91"/>
    </row>
    <row r="42" spans="5:111" ht="6.75" customHeight="1">
      <c r="E42" s="392"/>
      <c r="F42" s="393"/>
      <c r="G42" s="188"/>
      <c r="H42" s="189"/>
      <c r="I42" s="189"/>
      <c r="J42" s="189"/>
      <c r="K42" s="189"/>
      <c r="L42" s="190"/>
      <c r="M42" s="342"/>
      <c r="N42" s="343"/>
      <c r="O42" s="343"/>
      <c r="P42" s="343"/>
      <c r="Q42" s="343"/>
      <c r="R42" s="343"/>
      <c r="S42" s="343"/>
      <c r="T42" s="343"/>
      <c r="U42" s="343"/>
      <c r="V42" s="343"/>
      <c r="W42" s="344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6"/>
      <c r="AL42" s="7"/>
      <c r="AM42" s="7"/>
      <c r="AN42" s="189" t="s">
        <v>30</v>
      </c>
      <c r="AO42" s="338"/>
      <c r="AP42" s="338"/>
      <c r="AQ42" s="338"/>
      <c r="AR42" s="338"/>
      <c r="AS42" s="616"/>
      <c r="AT42" s="617"/>
      <c r="AU42" s="617"/>
      <c r="AV42" s="617"/>
      <c r="AW42" s="531" t="s">
        <v>107</v>
      </c>
      <c r="AX42" s="532"/>
      <c r="AY42" s="532"/>
      <c r="AZ42" s="532"/>
      <c r="BA42" s="532"/>
      <c r="BB42" s="532"/>
      <c r="BC42" s="532"/>
      <c r="BD42" s="532"/>
      <c r="BE42" s="532"/>
      <c r="BF42" s="7"/>
      <c r="BG42" s="8"/>
      <c r="BH42" s="16"/>
      <c r="BI42" s="17"/>
      <c r="BJ42" s="17"/>
      <c r="BK42" s="17"/>
      <c r="BL42" s="619"/>
      <c r="BM42" s="620"/>
      <c r="BN42" s="620"/>
      <c r="BO42" s="620"/>
      <c r="BP42" s="618" t="s">
        <v>36</v>
      </c>
      <c r="BQ42" s="349"/>
      <c r="BR42" s="349"/>
      <c r="BS42" s="349"/>
      <c r="BT42" s="349"/>
      <c r="BU42" s="349"/>
      <c r="BV42" s="18"/>
      <c r="BW42" s="541"/>
      <c r="BX42" s="541"/>
      <c r="BY42" s="541"/>
      <c r="BZ42" s="541"/>
      <c r="CA42" s="572"/>
      <c r="CB42" s="329"/>
      <c r="CC42" s="329"/>
      <c r="CD42" s="329"/>
      <c r="CE42" s="329"/>
      <c r="CF42" s="330"/>
      <c r="CG42" s="540"/>
      <c r="CH42" s="541"/>
      <c r="CI42" s="541"/>
      <c r="CJ42" s="541"/>
      <c r="CK42" s="542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E42" s="91">
        <v>24</v>
      </c>
      <c r="DF42" s="90">
        <v>24</v>
      </c>
      <c r="DG42" s="91"/>
    </row>
    <row r="43" spans="5:111" ht="6.75" customHeight="1">
      <c r="E43" s="392"/>
      <c r="F43" s="393"/>
      <c r="G43" s="188"/>
      <c r="H43" s="189"/>
      <c r="I43" s="189"/>
      <c r="J43" s="189"/>
      <c r="K43" s="189"/>
      <c r="L43" s="190"/>
      <c r="M43" s="342"/>
      <c r="N43" s="343"/>
      <c r="O43" s="343"/>
      <c r="P43" s="343"/>
      <c r="Q43" s="343"/>
      <c r="R43" s="343"/>
      <c r="S43" s="343"/>
      <c r="T43" s="343"/>
      <c r="U43" s="343"/>
      <c r="V43" s="343"/>
      <c r="W43" s="344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"/>
      <c r="AL43" s="14"/>
      <c r="AM43" s="14"/>
      <c r="AN43" s="338"/>
      <c r="AO43" s="338"/>
      <c r="AP43" s="338"/>
      <c r="AQ43" s="338"/>
      <c r="AR43" s="338"/>
      <c r="AS43" s="617"/>
      <c r="AT43" s="617"/>
      <c r="AU43" s="617"/>
      <c r="AV43" s="617"/>
      <c r="AW43" s="532"/>
      <c r="AX43" s="532"/>
      <c r="AY43" s="532"/>
      <c r="AZ43" s="532"/>
      <c r="BA43" s="532"/>
      <c r="BB43" s="532"/>
      <c r="BC43" s="532"/>
      <c r="BD43" s="532"/>
      <c r="BE43" s="532"/>
      <c r="BF43" s="14"/>
      <c r="BG43" s="12"/>
      <c r="BH43" s="16"/>
      <c r="BI43" s="17"/>
      <c r="BJ43" s="24"/>
      <c r="BK43" s="112"/>
      <c r="BL43" s="620"/>
      <c r="BM43" s="620"/>
      <c r="BN43" s="620"/>
      <c r="BO43" s="620"/>
      <c r="BP43" s="349"/>
      <c r="BQ43" s="349"/>
      <c r="BR43" s="349"/>
      <c r="BS43" s="349"/>
      <c r="BT43" s="349"/>
      <c r="BU43" s="349"/>
      <c r="BV43" s="18"/>
      <c r="BW43" s="541"/>
      <c r="BX43" s="541"/>
      <c r="BY43" s="541"/>
      <c r="BZ43" s="541"/>
      <c r="CA43" s="572"/>
      <c r="CB43" s="329"/>
      <c r="CC43" s="329"/>
      <c r="CD43" s="329"/>
      <c r="CE43" s="329"/>
      <c r="CF43" s="330"/>
      <c r="CG43" s="540"/>
      <c r="CH43" s="541"/>
      <c r="CI43" s="541"/>
      <c r="CJ43" s="541"/>
      <c r="CK43" s="542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E43" s="91">
        <v>25</v>
      </c>
      <c r="DF43" s="90">
        <v>25</v>
      </c>
      <c r="DG43" s="91"/>
    </row>
    <row r="44" spans="5:111" ht="6.75" customHeight="1">
      <c r="E44" s="392"/>
      <c r="F44" s="393"/>
      <c r="G44" s="188"/>
      <c r="H44" s="189"/>
      <c r="I44" s="189"/>
      <c r="J44" s="189"/>
      <c r="K44" s="189"/>
      <c r="L44" s="190"/>
      <c r="M44" s="342"/>
      <c r="N44" s="343"/>
      <c r="O44" s="343"/>
      <c r="P44" s="343"/>
      <c r="Q44" s="343"/>
      <c r="R44" s="343"/>
      <c r="S44" s="343"/>
      <c r="T44" s="343"/>
      <c r="U44" s="343"/>
      <c r="V44" s="343"/>
      <c r="W44" s="344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13"/>
      <c r="AL44" s="14"/>
      <c r="AM44" s="14"/>
      <c r="AN44" s="338"/>
      <c r="AO44" s="338"/>
      <c r="AP44" s="338"/>
      <c r="AQ44" s="338"/>
      <c r="AR44" s="338"/>
      <c r="AS44" s="617"/>
      <c r="AT44" s="617"/>
      <c r="AU44" s="617"/>
      <c r="AV44" s="617"/>
      <c r="AW44" s="532"/>
      <c r="AX44" s="532"/>
      <c r="AY44" s="532"/>
      <c r="AZ44" s="532"/>
      <c r="BA44" s="532"/>
      <c r="BB44" s="532"/>
      <c r="BC44" s="532"/>
      <c r="BD44" s="532"/>
      <c r="BE44" s="532"/>
      <c r="BF44" s="14"/>
      <c r="BG44" s="33"/>
      <c r="BH44" s="16"/>
      <c r="BI44" s="17"/>
      <c r="BJ44" s="112"/>
      <c r="BK44" s="112"/>
      <c r="BL44" s="620"/>
      <c r="BM44" s="620"/>
      <c r="BN44" s="620"/>
      <c r="BO44" s="620"/>
      <c r="BP44" s="349"/>
      <c r="BQ44" s="349"/>
      <c r="BR44" s="349"/>
      <c r="BS44" s="349"/>
      <c r="BT44" s="349"/>
      <c r="BU44" s="349"/>
      <c r="BV44" s="18"/>
      <c r="BW44" s="541"/>
      <c r="BX44" s="541"/>
      <c r="BY44" s="541"/>
      <c r="BZ44" s="541"/>
      <c r="CA44" s="572"/>
      <c r="CB44" s="329"/>
      <c r="CC44" s="329"/>
      <c r="CD44" s="329"/>
      <c r="CE44" s="329"/>
      <c r="CF44" s="330"/>
      <c r="CG44" s="540"/>
      <c r="CH44" s="541"/>
      <c r="CI44" s="541"/>
      <c r="CJ44" s="541"/>
      <c r="CK44" s="542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E44" s="91">
        <v>26</v>
      </c>
      <c r="DF44" s="90">
        <v>26</v>
      </c>
      <c r="DG44" s="91"/>
    </row>
    <row r="45" spans="5:111" ht="6.75" customHeight="1">
      <c r="E45" s="394"/>
      <c r="F45" s="395"/>
      <c r="G45" s="398"/>
      <c r="H45" s="307"/>
      <c r="I45" s="307"/>
      <c r="J45" s="307"/>
      <c r="K45" s="307"/>
      <c r="L45" s="399"/>
      <c r="M45" s="345"/>
      <c r="N45" s="346"/>
      <c r="O45" s="346"/>
      <c r="P45" s="346"/>
      <c r="Q45" s="346"/>
      <c r="R45" s="346"/>
      <c r="S45" s="346"/>
      <c r="T45" s="346"/>
      <c r="U45" s="346"/>
      <c r="V45" s="346"/>
      <c r="W45" s="347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25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36"/>
      <c r="BH45" s="19"/>
      <c r="BI45" s="20"/>
      <c r="BJ45" s="20"/>
      <c r="BK45" s="20"/>
      <c r="BL45" s="376"/>
      <c r="BM45" s="376"/>
      <c r="BN45" s="376"/>
      <c r="BO45" s="376"/>
      <c r="BP45" s="376"/>
      <c r="BQ45" s="376"/>
      <c r="BR45" s="376"/>
      <c r="BS45" s="376"/>
      <c r="BT45" s="20"/>
      <c r="BU45" s="20"/>
      <c r="BV45" s="21"/>
      <c r="BW45" s="544"/>
      <c r="BX45" s="544"/>
      <c r="BY45" s="544"/>
      <c r="BZ45" s="544"/>
      <c r="CA45" s="578"/>
      <c r="CB45" s="333"/>
      <c r="CC45" s="333"/>
      <c r="CD45" s="333"/>
      <c r="CE45" s="333"/>
      <c r="CF45" s="334"/>
      <c r="CG45" s="543"/>
      <c r="CH45" s="544"/>
      <c r="CI45" s="544"/>
      <c r="CJ45" s="544"/>
      <c r="CK45" s="545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E45" s="91">
        <v>27</v>
      </c>
      <c r="DF45" s="90">
        <v>27</v>
      </c>
      <c r="DG45" s="91"/>
    </row>
    <row r="46" spans="5:111" ht="6.75" customHeight="1">
      <c r="E46" s="390" t="s">
        <v>40</v>
      </c>
      <c r="F46" s="549"/>
      <c r="G46" s="310" t="s">
        <v>12</v>
      </c>
      <c r="H46" s="396"/>
      <c r="I46" s="396"/>
      <c r="J46" s="396"/>
      <c r="K46" s="396"/>
      <c r="L46" s="397"/>
      <c r="M46" s="351" t="s">
        <v>7</v>
      </c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554" t="s">
        <v>143</v>
      </c>
      <c r="Y46" s="555"/>
      <c r="Z46" s="555"/>
      <c r="AA46" s="555"/>
      <c r="AB46" s="555"/>
      <c r="AC46" s="555"/>
      <c r="AD46" s="555"/>
      <c r="AE46" s="555"/>
      <c r="AF46" s="555"/>
      <c r="AG46" s="555"/>
      <c r="AH46" s="555"/>
      <c r="AI46" s="555"/>
      <c r="AJ46" s="555"/>
      <c r="AK46" s="351" t="s">
        <v>56</v>
      </c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351"/>
      <c r="BH46" s="379"/>
      <c r="BI46" s="379"/>
      <c r="BJ46" s="379"/>
      <c r="BK46" s="379"/>
      <c r="BL46" s="379"/>
      <c r="BM46" s="379"/>
      <c r="BN46" s="379"/>
      <c r="BO46" s="379"/>
      <c r="BP46" s="379"/>
      <c r="BQ46" s="379"/>
      <c r="BR46" s="379"/>
      <c r="BS46" s="379"/>
      <c r="BT46" s="379"/>
      <c r="BU46" s="379"/>
      <c r="BV46" s="379"/>
      <c r="BW46" s="235"/>
      <c r="BX46" s="236"/>
      <c r="BY46" s="236"/>
      <c r="BZ46" s="236"/>
      <c r="CA46" s="567"/>
      <c r="CB46" s="536" t="s">
        <v>65</v>
      </c>
      <c r="CC46" s="240"/>
      <c r="CD46" s="240"/>
      <c r="CE46" s="240"/>
      <c r="CF46" s="241"/>
      <c r="CG46" s="547"/>
      <c r="CH46" s="236"/>
      <c r="CI46" s="236"/>
      <c r="CJ46" s="236"/>
      <c r="CK46" s="236"/>
      <c r="CL46" s="176" t="s">
        <v>47</v>
      </c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E46" s="91">
        <v>28</v>
      </c>
      <c r="DF46" s="90">
        <v>28</v>
      </c>
      <c r="DG46" s="91"/>
    </row>
    <row r="47" spans="5:111" ht="6.75" customHeight="1">
      <c r="E47" s="550"/>
      <c r="F47" s="551"/>
      <c r="G47" s="188"/>
      <c r="H47" s="189"/>
      <c r="I47" s="189"/>
      <c r="J47" s="189"/>
      <c r="K47" s="189"/>
      <c r="L47" s="19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529"/>
      <c r="Y47" s="529"/>
      <c r="Z47" s="529"/>
      <c r="AA47" s="529"/>
      <c r="AB47" s="529"/>
      <c r="AC47" s="529"/>
      <c r="AD47" s="529"/>
      <c r="AE47" s="529"/>
      <c r="AF47" s="529"/>
      <c r="AG47" s="529"/>
      <c r="AH47" s="529"/>
      <c r="AI47" s="529"/>
      <c r="AJ47" s="529"/>
      <c r="AK47" s="355"/>
      <c r="AL47" s="355"/>
      <c r="AM47" s="355"/>
      <c r="AN47" s="355"/>
      <c r="AO47" s="355"/>
      <c r="AP47" s="355"/>
      <c r="AQ47" s="355"/>
      <c r="AR47" s="355"/>
      <c r="AS47" s="355"/>
      <c r="AT47" s="355"/>
      <c r="AU47" s="355"/>
      <c r="AV47" s="355"/>
      <c r="AW47" s="355"/>
      <c r="AX47" s="355"/>
      <c r="AY47" s="355"/>
      <c r="AZ47" s="355"/>
      <c r="BA47" s="355"/>
      <c r="BB47" s="355"/>
      <c r="BC47" s="355"/>
      <c r="BD47" s="355"/>
      <c r="BE47" s="355"/>
      <c r="BF47" s="355"/>
      <c r="BG47" s="355"/>
      <c r="BH47" s="380"/>
      <c r="BI47" s="380"/>
      <c r="BJ47" s="380"/>
      <c r="BK47" s="380"/>
      <c r="BL47" s="380"/>
      <c r="BM47" s="380"/>
      <c r="BN47" s="380"/>
      <c r="BO47" s="380"/>
      <c r="BP47" s="380"/>
      <c r="BQ47" s="380"/>
      <c r="BR47" s="380"/>
      <c r="BS47" s="380"/>
      <c r="BT47" s="380"/>
      <c r="BU47" s="380"/>
      <c r="BV47" s="380"/>
      <c r="BW47" s="292"/>
      <c r="BX47" s="548"/>
      <c r="BY47" s="548"/>
      <c r="BZ47" s="548"/>
      <c r="CA47" s="568"/>
      <c r="CB47" s="329"/>
      <c r="CC47" s="329"/>
      <c r="CD47" s="329"/>
      <c r="CE47" s="329"/>
      <c r="CF47" s="330"/>
      <c r="CG47" s="251"/>
      <c r="CH47" s="548"/>
      <c r="CI47" s="548"/>
      <c r="CJ47" s="548"/>
      <c r="CK47" s="548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5"/>
      <c r="DC47" s="15"/>
      <c r="DE47" s="91">
        <v>29</v>
      </c>
      <c r="DF47" s="90">
        <v>29</v>
      </c>
      <c r="DG47" s="91"/>
    </row>
    <row r="48" spans="5:111" ht="6.75" customHeight="1">
      <c r="E48" s="550"/>
      <c r="F48" s="551"/>
      <c r="G48" s="188"/>
      <c r="H48" s="189"/>
      <c r="I48" s="189"/>
      <c r="J48" s="189"/>
      <c r="K48" s="189"/>
      <c r="L48" s="19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529"/>
      <c r="Y48" s="529"/>
      <c r="Z48" s="529"/>
      <c r="AA48" s="529"/>
      <c r="AB48" s="529"/>
      <c r="AC48" s="529"/>
      <c r="AD48" s="529"/>
      <c r="AE48" s="529"/>
      <c r="AF48" s="529"/>
      <c r="AG48" s="529"/>
      <c r="AH48" s="529"/>
      <c r="AI48" s="529"/>
      <c r="AJ48" s="529"/>
      <c r="AK48" s="355"/>
      <c r="AL48" s="355"/>
      <c r="AM48" s="355"/>
      <c r="AN48" s="355"/>
      <c r="AO48" s="355"/>
      <c r="AP48" s="355"/>
      <c r="AQ48" s="355"/>
      <c r="AR48" s="355"/>
      <c r="AS48" s="355"/>
      <c r="AT48" s="355"/>
      <c r="AU48" s="355"/>
      <c r="AV48" s="355"/>
      <c r="AW48" s="355"/>
      <c r="AX48" s="355"/>
      <c r="AY48" s="355"/>
      <c r="AZ48" s="355"/>
      <c r="BA48" s="355"/>
      <c r="BB48" s="355"/>
      <c r="BC48" s="355"/>
      <c r="BD48" s="355"/>
      <c r="BE48" s="355"/>
      <c r="BF48" s="355"/>
      <c r="BG48" s="355"/>
      <c r="BH48" s="380"/>
      <c r="BI48" s="380"/>
      <c r="BJ48" s="380"/>
      <c r="BK48" s="380"/>
      <c r="BL48" s="380"/>
      <c r="BM48" s="380"/>
      <c r="BN48" s="380"/>
      <c r="BO48" s="380"/>
      <c r="BP48" s="380"/>
      <c r="BQ48" s="380"/>
      <c r="BR48" s="380"/>
      <c r="BS48" s="380"/>
      <c r="BT48" s="380"/>
      <c r="BU48" s="380"/>
      <c r="BV48" s="380"/>
      <c r="BW48" s="237"/>
      <c r="BX48" s="238"/>
      <c r="BY48" s="238"/>
      <c r="BZ48" s="238"/>
      <c r="CA48" s="569"/>
      <c r="CB48" s="243"/>
      <c r="CC48" s="243"/>
      <c r="CD48" s="243"/>
      <c r="CE48" s="243"/>
      <c r="CF48" s="244"/>
      <c r="CG48" s="251"/>
      <c r="CH48" s="548"/>
      <c r="CI48" s="548"/>
      <c r="CJ48" s="548"/>
      <c r="CK48" s="548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5"/>
      <c r="DC48" s="15"/>
      <c r="DE48" s="91">
        <v>30</v>
      </c>
      <c r="DF48" s="90">
        <v>30</v>
      </c>
      <c r="DG48" s="91"/>
    </row>
    <row r="49" spans="5:111" ht="6.75" customHeight="1">
      <c r="E49" s="550"/>
      <c r="F49" s="551"/>
      <c r="G49" s="188"/>
      <c r="H49" s="189"/>
      <c r="I49" s="189"/>
      <c r="J49" s="189"/>
      <c r="K49" s="189"/>
      <c r="L49" s="190"/>
      <c r="M49" s="523" t="s">
        <v>14</v>
      </c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6" t="s">
        <v>58</v>
      </c>
      <c r="Y49" s="527"/>
      <c r="Z49" s="527"/>
      <c r="AA49" s="527"/>
      <c r="AB49" s="527"/>
      <c r="AC49" s="527"/>
      <c r="AD49" s="527"/>
      <c r="AE49" s="527"/>
      <c r="AF49" s="527"/>
      <c r="AG49" s="527"/>
      <c r="AH49" s="527"/>
      <c r="AI49" s="527"/>
      <c r="AJ49" s="527"/>
      <c r="AK49" s="168" t="s">
        <v>95</v>
      </c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70"/>
      <c r="BH49" s="75"/>
      <c r="BI49" s="22"/>
      <c r="BJ49" s="245"/>
      <c r="BK49" s="245"/>
      <c r="BL49" s="245"/>
      <c r="BM49" s="245"/>
      <c r="BN49" s="245"/>
      <c r="BO49" s="245"/>
      <c r="BP49" s="245"/>
      <c r="BQ49" s="245"/>
      <c r="BR49" s="546" t="s">
        <v>59</v>
      </c>
      <c r="BS49" s="546"/>
      <c r="BT49" s="546"/>
      <c r="BU49" s="22"/>
      <c r="BV49" s="23"/>
      <c r="BW49" s="206">
        <f>IF(BJ49="","",IF(AND(-160&lt;=BJ49,BJ49&lt;=160),"○",""))</f>
      </c>
      <c r="BX49" s="207"/>
      <c r="BY49" s="207"/>
      <c r="BZ49" s="207"/>
      <c r="CA49" s="208"/>
      <c r="CB49" s="320" t="s">
        <v>65</v>
      </c>
      <c r="CC49" s="326"/>
      <c r="CD49" s="326"/>
      <c r="CE49" s="326"/>
      <c r="CF49" s="327"/>
      <c r="CG49" s="533">
        <f>IF(BJ49="","",IF(OR(BJ49&gt;160,BJ49&lt;-160),"○",""))</f>
      </c>
      <c r="CH49" s="207"/>
      <c r="CI49" s="207"/>
      <c r="CJ49" s="207"/>
      <c r="CK49" s="207"/>
      <c r="CL49" s="177" t="s">
        <v>48</v>
      </c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5"/>
      <c r="DC49" s="15"/>
      <c r="DE49" s="91">
        <v>31</v>
      </c>
      <c r="DF49" s="90">
        <v>31</v>
      </c>
      <c r="DG49" s="91"/>
    </row>
    <row r="50" spans="5:107" ht="6.75" customHeight="1">
      <c r="E50" s="550"/>
      <c r="F50" s="551"/>
      <c r="G50" s="188"/>
      <c r="H50" s="189"/>
      <c r="I50" s="189"/>
      <c r="J50" s="189"/>
      <c r="K50" s="189"/>
      <c r="L50" s="190"/>
      <c r="M50" s="355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528"/>
      <c r="Y50" s="529"/>
      <c r="Z50" s="529"/>
      <c r="AA50" s="529"/>
      <c r="AB50" s="529"/>
      <c r="AC50" s="529"/>
      <c r="AD50" s="529"/>
      <c r="AE50" s="529"/>
      <c r="AF50" s="529"/>
      <c r="AG50" s="529"/>
      <c r="AH50" s="529"/>
      <c r="AI50" s="529"/>
      <c r="AJ50" s="529"/>
      <c r="AK50" s="171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3"/>
      <c r="BH50" s="16"/>
      <c r="BI50" s="17"/>
      <c r="BJ50" s="246"/>
      <c r="BK50" s="246"/>
      <c r="BL50" s="246"/>
      <c r="BM50" s="246"/>
      <c r="BN50" s="246"/>
      <c r="BO50" s="246"/>
      <c r="BP50" s="246"/>
      <c r="BQ50" s="246"/>
      <c r="BR50" s="477"/>
      <c r="BS50" s="477"/>
      <c r="BT50" s="477"/>
      <c r="BU50" s="17"/>
      <c r="BV50" s="18"/>
      <c r="BW50" s="209"/>
      <c r="BX50" s="210"/>
      <c r="BY50" s="210"/>
      <c r="BZ50" s="210"/>
      <c r="CA50" s="211"/>
      <c r="CB50" s="322"/>
      <c r="CC50" s="329"/>
      <c r="CD50" s="329"/>
      <c r="CE50" s="329"/>
      <c r="CF50" s="330"/>
      <c r="CG50" s="534"/>
      <c r="CH50" s="210"/>
      <c r="CI50" s="210"/>
      <c r="CJ50" s="210"/>
      <c r="CK50" s="210"/>
      <c r="CL50" s="177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5"/>
      <c r="DC50" s="15"/>
    </row>
    <row r="51" spans="5:105" ht="6.75" customHeight="1">
      <c r="E51" s="550"/>
      <c r="F51" s="551"/>
      <c r="G51" s="188"/>
      <c r="H51" s="189"/>
      <c r="I51" s="189"/>
      <c r="J51" s="189"/>
      <c r="K51" s="189"/>
      <c r="L51" s="19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529"/>
      <c r="Y51" s="529"/>
      <c r="Z51" s="529"/>
      <c r="AA51" s="529"/>
      <c r="AB51" s="529"/>
      <c r="AC51" s="529"/>
      <c r="AD51" s="529"/>
      <c r="AE51" s="529"/>
      <c r="AF51" s="529"/>
      <c r="AG51" s="529"/>
      <c r="AH51" s="529"/>
      <c r="AI51" s="529"/>
      <c r="AJ51" s="529"/>
      <c r="AK51" s="84"/>
      <c r="AL51" s="85"/>
      <c r="AM51" s="314" t="str">
        <f>IF(AH5="戸開走行保護装置","?",VLOOKUP(AH5,DH20:DQ27,4,FALSE))</f>
        <v>±150mm(±10mm）</v>
      </c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  <c r="BA51" s="314"/>
      <c r="BB51" s="314"/>
      <c r="BC51" s="85"/>
      <c r="BD51" s="85"/>
      <c r="BE51" s="85"/>
      <c r="BF51" s="85"/>
      <c r="BG51" s="86"/>
      <c r="BH51" s="16"/>
      <c r="BI51" s="17"/>
      <c r="BJ51" s="247"/>
      <c r="BK51" s="247"/>
      <c r="BL51" s="247"/>
      <c r="BM51" s="247"/>
      <c r="BN51" s="247"/>
      <c r="BO51" s="247"/>
      <c r="BP51" s="247"/>
      <c r="BQ51" s="247"/>
      <c r="BR51" s="478"/>
      <c r="BS51" s="478"/>
      <c r="BT51" s="478"/>
      <c r="BU51" s="20"/>
      <c r="BV51" s="18"/>
      <c r="BW51" s="209"/>
      <c r="BX51" s="210"/>
      <c r="BY51" s="210"/>
      <c r="BZ51" s="210"/>
      <c r="CA51" s="211"/>
      <c r="CB51" s="329"/>
      <c r="CC51" s="329"/>
      <c r="CD51" s="329"/>
      <c r="CE51" s="329"/>
      <c r="CF51" s="330"/>
      <c r="CG51" s="534"/>
      <c r="CH51" s="210"/>
      <c r="CI51" s="210"/>
      <c r="CJ51" s="210"/>
      <c r="CK51" s="210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</row>
    <row r="52" spans="5:105" ht="6.75" customHeight="1">
      <c r="E52" s="552"/>
      <c r="F52" s="553"/>
      <c r="G52" s="398"/>
      <c r="H52" s="307"/>
      <c r="I52" s="307"/>
      <c r="J52" s="307"/>
      <c r="K52" s="307"/>
      <c r="L52" s="399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30"/>
      <c r="Y52" s="530"/>
      <c r="Z52" s="530"/>
      <c r="AA52" s="530"/>
      <c r="AB52" s="530"/>
      <c r="AC52" s="530"/>
      <c r="AD52" s="530"/>
      <c r="AE52" s="530"/>
      <c r="AF52" s="530"/>
      <c r="AG52" s="530"/>
      <c r="AH52" s="530"/>
      <c r="AI52" s="530"/>
      <c r="AJ52" s="530"/>
      <c r="AK52" s="87"/>
      <c r="AL52" s="88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88"/>
      <c r="BD52" s="88"/>
      <c r="BE52" s="88"/>
      <c r="BF52" s="88"/>
      <c r="BG52" s="89"/>
      <c r="BH52" s="19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1"/>
      <c r="BW52" s="212"/>
      <c r="BX52" s="213"/>
      <c r="BY52" s="213"/>
      <c r="BZ52" s="213"/>
      <c r="CA52" s="214"/>
      <c r="CB52" s="333"/>
      <c r="CC52" s="333"/>
      <c r="CD52" s="333"/>
      <c r="CE52" s="333"/>
      <c r="CF52" s="334"/>
      <c r="CG52" s="535"/>
      <c r="CH52" s="213"/>
      <c r="CI52" s="213"/>
      <c r="CJ52" s="213"/>
      <c r="CK52" s="213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</row>
    <row r="53" spans="5:109" ht="6.75" customHeight="1">
      <c r="E53" s="390" t="s">
        <v>33</v>
      </c>
      <c r="F53" s="609"/>
      <c r="G53" s="381" t="s">
        <v>2</v>
      </c>
      <c r="H53" s="382"/>
      <c r="I53" s="382"/>
      <c r="J53" s="382"/>
      <c r="K53" s="382"/>
      <c r="L53" s="383"/>
      <c r="M53" s="352" t="s">
        <v>180</v>
      </c>
      <c r="N53" s="521"/>
      <c r="O53" s="521"/>
      <c r="P53" s="521"/>
      <c r="Q53" s="521"/>
      <c r="R53" s="521"/>
      <c r="S53" s="521"/>
      <c r="T53" s="521"/>
      <c r="U53" s="521"/>
      <c r="V53" s="521"/>
      <c r="W53" s="522"/>
      <c r="X53" s="555" t="s">
        <v>9</v>
      </c>
      <c r="Y53" s="555"/>
      <c r="Z53" s="555"/>
      <c r="AA53" s="555"/>
      <c r="AB53" s="555"/>
      <c r="AC53" s="555"/>
      <c r="AD53" s="555"/>
      <c r="AE53" s="555"/>
      <c r="AF53" s="555"/>
      <c r="AG53" s="555"/>
      <c r="AH53" s="555"/>
      <c r="AI53" s="555"/>
      <c r="AJ53" s="555"/>
      <c r="AK53" s="351" t="s">
        <v>57</v>
      </c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51"/>
      <c r="BB53" s="351"/>
      <c r="BC53" s="351"/>
      <c r="BD53" s="351"/>
      <c r="BE53" s="351"/>
      <c r="BF53" s="351"/>
      <c r="BG53" s="352"/>
      <c r="BH53" s="351"/>
      <c r="BI53" s="351"/>
      <c r="BJ53" s="351"/>
      <c r="BK53" s="351"/>
      <c r="BL53" s="351"/>
      <c r="BM53" s="351"/>
      <c r="BN53" s="351"/>
      <c r="BO53" s="351"/>
      <c r="BP53" s="351"/>
      <c r="BQ53" s="351"/>
      <c r="BR53" s="351"/>
      <c r="BS53" s="351"/>
      <c r="BT53" s="351"/>
      <c r="BU53" s="351"/>
      <c r="BV53" s="351"/>
      <c r="BW53" s="235"/>
      <c r="BX53" s="236"/>
      <c r="BY53" s="236"/>
      <c r="BZ53" s="236"/>
      <c r="CA53" s="567"/>
      <c r="CB53" s="239" t="s">
        <v>64</v>
      </c>
      <c r="CC53" s="240"/>
      <c r="CD53" s="240"/>
      <c r="CE53" s="240"/>
      <c r="CF53" s="241"/>
      <c r="CG53" s="235"/>
      <c r="CH53" s="236"/>
      <c r="CI53" s="236"/>
      <c r="CJ53" s="236"/>
      <c r="CK53" s="236"/>
      <c r="CL53" s="176" t="s">
        <v>47</v>
      </c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D53" s="90" t="s">
        <v>76</v>
      </c>
      <c r="DE53" s="91" t="e">
        <f>SUM((#REF!*1000)/60)</f>
        <v>#REF!</v>
      </c>
    </row>
    <row r="54" spans="5:109" ht="6.75" customHeight="1">
      <c r="E54" s="610"/>
      <c r="F54" s="611"/>
      <c r="G54" s="384"/>
      <c r="H54" s="385"/>
      <c r="I54" s="385"/>
      <c r="J54" s="385"/>
      <c r="K54" s="385"/>
      <c r="L54" s="386"/>
      <c r="M54" s="354"/>
      <c r="N54" s="359"/>
      <c r="O54" s="359"/>
      <c r="P54" s="359"/>
      <c r="Q54" s="359"/>
      <c r="R54" s="359"/>
      <c r="S54" s="359"/>
      <c r="T54" s="359"/>
      <c r="U54" s="359"/>
      <c r="V54" s="359"/>
      <c r="W54" s="360"/>
      <c r="X54" s="570"/>
      <c r="Y54" s="570"/>
      <c r="Z54" s="570"/>
      <c r="AA54" s="570"/>
      <c r="AB54" s="570"/>
      <c r="AC54" s="570"/>
      <c r="AD54" s="570"/>
      <c r="AE54" s="570"/>
      <c r="AF54" s="570"/>
      <c r="AG54" s="570"/>
      <c r="AH54" s="570"/>
      <c r="AI54" s="570"/>
      <c r="AJ54" s="570"/>
      <c r="AK54" s="353"/>
      <c r="AL54" s="353"/>
      <c r="AM54" s="353"/>
      <c r="AN54" s="353"/>
      <c r="AO54" s="353"/>
      <c r="AP54" s="353"/>
      <c r="AQ54" s="353"/>
      <c r="AR54" s="353"/>
      <c r="AS54" s="353"/>
      <c r="AT54" s="353"/>
      <c r="AU54" s="353"/>
      <c r="AV54" s="353"/>
      <c r="AW54" s="353"/>
      <c r="AX54" s="353"/>
      <c r="AY54" s="353"/>
      <c r="AZ54" s="353"/>
      <c r="BA54" s="353"/>
      <c r="BB54" s="353"/>
      <c r="BC54" s="353"/>
      <c r="BD54" s="353"/>
      <c r="BE54" s="353"/>
      <c r="BF54" s="353"/>
      <c r="BG54" s="354"/>
      <c r="BH54" s="353"/>
      <c r="BI54" s="353"/>
      <c r="BJ54" s="353"/>
      <c r="BK54" s="353"/>
      <c r="BL54" s="353"/>
      <c r="BM54" s="353"/>
      <c r="BN54" s="353"/>
      <c r="BO54" s="353"/>
      <c r="BP54" s="353"/>
      <c r="BQ54" s="353"/>
      <c r="BR54" s="353"/>
      <c r="BS54" s="353"/>
      <c r="BT54" s="353"/>
      <c r="BU54" s="353"/>
      <c r="BV54" s="353"/>
      <c r="BW54" s="237"/>
      <c r="BX54" s="238"/>
      <c r="BY54" s="238"/>
      <c r="BZ54" s="238"/>
      <c r="CA54" s="569"/>
      <c r="CB54" s="242"/>
      <c r="CC54" s="243"/>
      <c r="CD54" s="243"/>
      <c r="CE54" s="243"/>
      <c r="CF54" s="244"/>
      <c r="CG54" s="237"/>
      <c r="CH54" s="238"/>
      <c r="CI54" s="238"/>
      <c r="CJ54" s="238"/>
      <c r="CK54" s="238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D54" s="90" t="s">
        <v>74</v>
      </c>
      <c r="DE54" s="93" t="e">
        <f>IF(#REF!="?","",IF(AND(#REF!&gt;=(DE53*0.95),#REF!&lt;=(DE53*1.05)),"○","×"))</f>
        <v>#REF!</v>
      </c>
    </row>
    <row r="55" spans="5:109" ht="6.75" customHeight="1">
      <c r="E55" s="610"/>
      <c r="F55" s="611"/>
      <c r="G55" s="384"/>
      <c r="H55" s="385"/>
      <c r="I55" s="385"/>
      <c r="J55" s="385"/>
      <c r="K55" s="385"/>
      <c r="L55" s="386"/>
      <c r="M55" s="168" t="s">
        <v>181</v>
      </c>
      <c r="N55" s="169"/>
      <c r="O55" s="169"/>
      <c r="P55" s="169"/>
      <c r="Q55" s="169"/>
      <c r="R55" s="169"/>
      <c r="S55" s="169"/>
      <c r="T55" s="169"/>
      <c r="U55" s="169"/>
      <c r="V55" s="169"/>
      <c r="W55" s="170"/>
      <c r="X55" s="191" t="s">
        <v>143</v>
      </c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3"/>
      <c r="AK55" s="159" t="s">
        <v>174</v>
      </c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40"/>
      <c r="BG55" s="341"/>
      <c r="BH55" s="188" t="s">
        <v>164</v>
      </c>
      <c r="BI55" s="189"/>
      <c r="BJ55" s="189"/>
      <c r="BK55" s="189"/>
      <c r="BL55" s="189"/>
      <c r="BM55" s="189"/>
      <c r="BN55" s="189"/>
      <c r="BO55" s="7"/>
      <c r="BP55" s="7"/>
      <c r="BQ55" s="7"/>
      <c r="BR55" s="7"/>
      <c r="BS55" s="7"/>
      <c r="BT55" s="7"/>
      <c r="BU55" s="7"/>
      <c r="BV55" s="8"/>
      <c r="BW55" s="650">
        <f>IF(OR(DJ73="",DJ74=""),"",IF(AND(DJ73="○",DJ74="○"),"○",""))</f>
      </c>
      <c r="BX55" s="288"/>
      <c r="BY55" s="288"/>
      <c r="BZ55" s="288"/>
      <c r="CA55" s="400"/>
      <c r="CB55" s="319" t="s">
        <v>65</v>
      </c>
      <c r="CC55" s="320"/>
      <c r="CD55" s="320"/>
      <c r="CE55" s="320"/>
      <c r="CF55" s="404"/>
      <c r="CG55" s="287">
        <f>IF(OR(DJ73="",DJ74=""),"",IF(OR(DJ73="×",DJ74="×"),"○",""))</f>
      </c>
      <c r="CH55" s="288"/>
      <c r="CI55" s="288"/>
      <c r="CJ55" s="288"/>
      <c r="CK55" s="289"/>
      <c r="CL55" s="654" t="s">
        <v>175</v>
      </c>
      <c r="CM55" s="655"/>
      <c r="CN55" s="655"/>
      <c r="CO55" s="655"/>
      <c r="CP55" s="655"/>
      <c r="CQ55" s="655"/>
      <c r="CR55" s="655"/>
      <c r="CS55" s="655"/>
      <c r="CT55" s="655"/>
      <c r="CU55" s="655"/>
      <c r="CV55" s="655"/>
      <c r="CW55" s="655"/>
      <c r="CX55" s="655"/>
      <c r="CY55" s="655"/>
      <c r="CZ55" s="655"/>
      <c r="DA55" s="656"/>
      <c r="DD55" s="90" t="s">
        <v>75</v>
      </c>
      <c r="DE55" s="93" t="e">
        <f>IF(#REF!="?","",IF(AND(#REF!&gt;=(DE53*0.95),#REF!&lt;=(DE53*1.05)),"○","×"))</f>
        <v>#REF!</v>
      </c>
    </row>
    <row r="56" spans="5:113" ht="6.75" customHeight="1">
      <c r="E56" s="610"/>
      <c r="F56" s="611"/>
      <c r="G56" s="384"/>
      <c r="H56" s="385"/>
      <c r="I56" s="385"/>
      <c r="J56" s="385"/>
      <c r="K56" s="385"/>
      <c r="L56" s="386"/>
      <c r="M56" s="171"/>
      <c r="N56" s="172"/>
      <c r="O56" s="172"/>
      <c r="P56" s="172"/>
      <c r="Q56" s="172"/>
      <c r="R56" s="172"/>
      <c r="S56" s="172"/>
      <c r="T56" s="172"/>
      <c r="U56" s="172"/>
      <c r="V56" s="172"/>
      <c r="W56" s="173"/>
      <c r="X56" s="194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6"/>
      <c r="AK56" s="342"/>
      <c r="AL56" s="343"/>
      <c r="AM56" s="343"/>
      <c r="AN56" s="343"/>
      <c r="AO56" s="343"/>
      <c r="AP56" s="343"/>
      <c r="AQ56" s="343"/>
      <c r="AR56" s="343"/>
      <c r="AS56" s="343"/>
      <c r="AT56" s="343"/>
      <c r="AU56" s="343"/>
      <c r="AV56" s="343"/>
      <c r="AW56" s="343"/>
      <c r="AX56" s="343"/>
      <c r="AY56" s="343"/>
      <c r="AZ56" s="343"/>
      <c r="BA56" s="343"/>
      <c r="BB56" s="343"/>
      <c r="BC56" s="343"/>
      <c r="BD56" s="343"/>
      <c r="BE56" s="343"/>
      <c r="BF56" s="343"/>
      <c r="BG56" s="344"/>
      <c r="BH56" s="188"/>
      <c r="BI56" s="189"/>
      <c r="BJ56" s="189"/>
      <c r="BK56" s="189"/>
      <c r="BL56" s="189"/>
      <c r="BM56" s="189"/>
      <c r="BN56" s="189"/>
      <c r="BO56" s="7"/>
      <c r="BP56" s="7"/>
      <c r="BQ56" s="7"/>
      <c r="BR56" s="7"/>
      <c r="BS56" s="7"/>
      <c r="BT56" s="7"/>
      <c r="BU56" s="7"/>
      <c r="BV56" s="8"/>
      <c r="BW56" s="651"/>
      <c r="BX56" s="291"/>
      <c r="BY56" s="291"/>
      <c r="BZ56" s="291"/>
      <c r="CA56" s="401"/>
      <c r="CB56" s="321"/>
      <c r="CC56" s="322"/>
      <c r="CD56" s="322"/>
      <c r="CE56" s="322"/>
      <c r="CF56" s="406"/>
      <c r="CG56" s="290"/>
      <c r="CH56" s="291"/>
      <c r="CI56" s="291"/>
      <c r="CJ56" s="291"/>
      <c r="CK56" s="292"/>
      <c r="CL56" s="171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3"/>
      <c r="DG56" s="90" t="s">
        <v>116</v>
      </c>
      <c r="DH56" s="90" t="s">
        <v>60</v>
      </c>
      <c r="DI56" s="90" t="s">
        <v>17</v>
      </c>
    </row>
    <row r="57" spans="5:113" ht="6.75" customHeight="1">
      <c r="E57" s="610"/>
      <c r="F57" s="611"/>
      <c r="G57" s="384"/>
      <c r="H57" s="385"/>
      <c r="I57" s="385"/>
      <c r="J57" s="385"/>
      <c r="K57" s="385"/>
      <c r="L57" s="386"/>
      <c r="M57" s="171"/>
      <c r="N57" s="172"/>
      <c r="O57" s="172"/>
      <c r="P57" s="172"/>
      <c r="Q57" s="172"/>
      <c r="R57" s="172"/>
      <c r="S57" s="172"/>
      <c r="T57" s="172"/>
      <c r="U57" s="172"/>
      <c r="V57" s="172"/>
      <c r="W57" s="173"/>
      <c r="X57" s="194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6"/>
      <c r="AK57" s="342"/>
      <c r="AL57" s="343"/>
      <c r="AM57" s="343"/>
      <c r="AN57" s="343"/>
      <c r="AO57" s="343"/>
      <c r="AP57" s="343"/>
      <c r="AQ57" s="343"/>
      <c r="AR57" s="343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  <c r="BC57" s="343"/>
      <c r="BD57" s="343"/>
      <c r="BE57" s="343"/>
      <c r="BF57" s="343"/>
      <c r="BG57" s="344"/>
      <c r="BH57" s="6"/>
      <c r="BI57" s="182"/>
      <c r="BJ57" s="182"/>
      <c r="BK57" s="182"/>
      <c r="BL57" s="182"/>
      <c r="BM57" s="182"/>
      <c r="BN57" s="189" t="s">
        <v>165</v>
      </c>
      <c r="BO57" s="189"/>
      <c r="BP57" s="189"/>
      <c r="BQ57" s="182"/>
      <c r="BR57" s="182"/>
      <c r="BS57" s="182"/>
      <c r="BT57" s="189" t="s">
        <v>69</v>
      </c>
      <c r="BU57" s="189"/>
      <c r="BV57" s="190"/>
      <c r="BW57" s="651"/>
      <c r="BX57" s="291"/>
      <c r="BY57" s="291"/>
      <c r="BZ57" s="291"/>
      <c r="CA57" s="401"/>
      <c r="CB57" s="321"/>
      <c r="CC57" s="322"/>
      <c r="CD57" s="322"/>
      <c r="CE57" s="322"/>
      <c r="CF57" s="406"/>
      <c r="CG57" s="290"/>
      <c r="CH57" s="291"/>
      <c r="CI57" s="291"/>
      <c r="CJ57" s="291"/>
      <c r="CK57" s="292"/>
      <c r="CL57" s="171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3"/>
      <c r="DD57" s="90"/>
      <c r="DG57" s="90" t="s">
        <v>117</v>
      </c>
      <c r="DH57" s="91" t="s">
        <v>118</v>
      </c>
      <c r="DI57" s="91" t="s">
        <v>119</v>
      </c>
    </row>
    <row r="58" spans="5:113" ht="6.75" customHeight="1">
      <c r="E58" s="610"/>
      <c r="F58" s="611"/>
      <c r="G58" s="384"/>
      <c r="H58" s="385"/>
      <c r="I58" s="385"/>
      <c r="J58" s="385"/>
      <c r="K58" s="385"/>
      <c r="L58" s="386"/>
      <c r="M58" s="171"/>
      <c r="N58" s="172"/>
      <c r="O58" s="172"/>
      <c r="P58" s="172"/>
      <c r="Q58" s="172"/>
      <c r="R58" s="172"/>
      <c r="S58" s="172"/>
      <c r="T58" s="172"/>
      <c r="U58" s="172"/>
      <c r="V58" s="172"/>
      <c r="W58" s="173"/>
      <c r="X58" s="194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6"/>
      <c r="AK58" s="342"/>
      <c r="AL58" s="343"/>
      <c r="AM58" s="343"/>
      <c r="AN58" s="343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  <c r="AY58" s="343"/>
      <c r="AZ58" s="343"/>
      <c r="BA58" s="343"/>
      <c r="BB58" s="343"/>
      <c r="BC58" s="343"/>
      <c r="BD58" s="343"/>
      <c r="BE58" s="343"/>
      <c r="BF58" s="343"/>
      <c r="BG58" s="344"/>
      <c r="BH58" s="6"/>
      <c r="BI58" s="187"/>
      <c r="BJ58" s="187"/>
      <c r="BK58" s="187"/>
      <c r="BL58" s="187"/>
      <c r="BM58" s="187"/>
      <c r="BN58" s="189"/>
      <c r="BO58" s="189"/>
      <c r="BP58" s="189"/>
      <c r="BQ58" s="187"/>
      <c r="BR58" s="187"/>
      <c r="BS58" s="187"/>
      <c r="BT58" s="189"/>
      <c r="BU58" s="189"/>
      <c r="BV58" s="190"/>
      <c r="BW58" s="651"/>
      <c r="BX58" s="291"/>
      <c r="BY58" s="291"/>
      <c r="BZ58" s="291"/>
      <c r="CA58" s="401"/>
      <c r="CB58" s="321"/>
      <c r="CC58" s="322"/>
      <c r="CD58" s="322"/>
      <c r="CE58" s="322"/>
      <c r="CF58" s="406"/>
      <c r="CG58" s="290"/>
      <c r="CH58" s="291"/>
      <c r="CI58" s="291"/>
      <c r="CJ58" s="291"/>
      <c r="CK58" s="292"/>
      <c r="CL58" s="171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3"/>
      <c r="DD58" s="94" t="s">
        <v>103</v>
      </c>
      <c r="DG58" s="90" t="s">
        <v>126</v>
      </c>
      <c r="DH58" s="90" t="s">
        <v>120</v>
      </c>
      <c r="DI58" s="90" t="s">
        <v>121</v>
      </c>
    </row>
    <row r="59" spans="5:108" ht="6.75" customHeight="1">
      <c r="E59" s="610"/>
      <c r="F59" s="611"/>
      <c r="G59" s="384"/>
      <c r="H59" s="385"/>
      <c r="I59" s="385"/>
      <c r="J59" s="385"/>
      <c r="K59" s="385"/>
      <c r="L59" s="386"/>
      <c r="M59" s="171"/>
      <c r="N59" s="172"/>
      <c r="O59" s="172"/>
      <c r="P59" s="172"/>
      <c r="Q59" s="172"/>
      <c r="R59" s="172"/>
      <c r="S59" s="172"/>
      <c r="T59" s="172"/>
      <c r="U59" s="172"/>
      <c r="V59" s="172"/>
      <c r="W59" s="173"/>
      <c r="X59" s="194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6"/>
      <c r="AK59" s="342"/>
      <c r="AL59" s="343"/>
      <c r="AM59" s="343"/>
      <c r="AN59" s="343"/>
      <c r="AO59" s="343"/>
      <c r="AP59" s="343"/>
      <c r="AQ59" s="343"/>
      <c r="AR59" s="343"/>
      <c r="AS59" s="343"/>
      <c r="AT59" s="343"/>
      <c r="AU59" s="343"/>
      <c r="AV59" s="343"/>
      <c r="AW59" s="343"/>
      <c r="AX59" s="343"/>
      <c r="AY59" s="343"/>
      <c r="AZ59" s="343"/>
      <c r="BA59" s="343"/>
      <c r="BB59" s="343"/>
      <c r="BC59" s="343"/>
      <c r="BD59" s="343"/>
      <c r="BE59" s="343"/>
      <c r="BF59" s="343"/>
      <c r="BG59" s="344"/>
      <c r="BH59" s="188" t="s">
        <v>166</v>
      </c>
      <c r="BI59" s="189"/>
      <c r="BJ59" s="189"/>
      <c r="BK59" s="189"/>
      <c r="BL59" s="189"/>
      <c r="BM59" s="189"/>
      <c r="BN59" s="189"/>
      <c r="BO59" s="7"/>
      <c r="BP59" s="7"/>
      <c r="BQ59" s="7"/>
      <c r="BR59" s="7"/>
      <c r="BS59" s="7"/>
      <c r="BT59" s="7"/>
      <c r="BU59" s="7"/>
      <c r="BV59" s="8"/>
      <c r="BW59" s="651"/>
      <c r="BX59" s="291"/>
      <c r="BY59" s="291"/>
      <c r="BZ59" s="291"/>
      <c r="CA59" s="401"/>
      <c r="CB59" s="321"/>
      <c r="CC59" s="322"/>
      <c r="CD59" s="322"/>
      <c r="CE59" s="322"/>
      <c r="CF59" s="406"/>
      <c r="CG59" s="290"/>
      <c r="CH59" s="291"/>
      <c r="CI59" s="291"/>
      <c r="CJ59" s="291"/>
      <c r="CK59" s="292"/>
      <c r="CL59" s="171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3"/>
      <c r="DD59" s="94" t="s">
        <v>104</v>
      </c>
    </row>
    <row r="60" spans="5:108" ht="6.75" customHeight="1">
      <c r="E60" s="610"/>
      <c r="F60" s="611"/>
      <c r="G60" s="384"/>
      <c r="H60" s="385"/>
      <c r="I60" s="385"/>
      <c r="J60" s="385"/>
      <c r="K60" s="385"/>
      <c r="L60" s="386"/>
      <c r="M60" s="171"/>
      <c r="N60" s="172"/>
      <c r="O60" s="172"/>
      <c r="P60" s="172"/>
      <c r="Q60" s="172"/>
      <c r="R60" s="172"/>
      <c r="S60" s="172"/>
      <c r="T60" s="172"/>
      <c r="U60" s="172"/>
      <c r="V60" s="172"/>
      <c r="W60" s="173"/>
      <c r="X60" s="194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6"/>
      <c r="AK60" s="384" t="s">
        <v>176</v>
      </c>
      <c r="AL60" s="385"/>
      <c r="AM60" s="385"/>
      <c r="AN60" s="385"/>
      <c r="AO60" s="385"/>
      <c r="AP60" s="385"/>
      <c r="AQ60" s="385"/>
      <c r="AR60" s="385"/>
      <c r="AS60" s="385"/>
      <c r="AT60" s="385"/>
      <c r="AU60" s="385"/>
      <c r="AV60" s="385"/>
      <c r="AW60" s="385"/>
      <c r="AX60" s="385"/>
      <c r="AY60" s="385"/>
      <c r="AZ60" s="385"/>
      <c r="BA60" s="385"/>
      <c r="BB60" s="385"/>
      <c r="BC60" s="385"/>
      <c r="BD60" s="385"/>
      <c r="BE60" s="385"/>
      <c r="BF60" s="385"/>
      <c r="BG60" s="385"/>
      <c r="BH60" s="188"/>
      <c r="BI60" s="189"/>
      <c r="BJ60" s="189"/>
      <c r="BK60" s="189"/>
      <c r="BL60" s="189"/>
      <c r="BM60" s="189"/>
      <c r="BN60" s="189"/>
      <c r="BO60" s="7"/>
      <c r="BP60" s="7"/>
      <c r="BQ60" s="7"/>
      <c r="BR60" s="7"/>
      <c r="BS60" s="7"/>
      <c r="BT60" s="7"/>
      <c r="BU60" s="7"/>
      <c r="BV60" s="8"/>
      <c r="BW60" s="651"/>
      <c r="BX60" s="291"/>
      <c r="BY60" s="291"/>
      <c r="BZ60" s="291"/>
      <c r="CA60" s="401"/>
      <c r="CB60" s="321"/>
      <c r="CC60" s="322"/>
      <c r="CD60" s="322"/>
      <c r="CE60" s="322"/>
      <c r="CF60" s="406"/>
      <c r="CG60" s="290"/>
      <c r="CH60" s="291"/>
      <c r="CI60" s="291"/>
      <c r="CJ60" s="291"/>
      <c r="CK60" s="292"/>
      <c r="CL60" s="171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3"/>
      <c r="DD60" s="94" t="s">
        <v>105</v>
      </c>
    </row>
    <row r="61" spans="5:108" ht="6.75" customHeight="1">
      <c r="E61" s="610"/>
      <c r="F61" s="611"/>
      <c r="G61" s="384"/>
      <c r="H61" s="385"/>
      <c r="I61" s="385"/>
      <c r="J61" s="385"/>
      <c r="K61" s="385"/>
      <c r="L61" s="386"/>
      <c r="M61" s="171"/>
      <c r="N61" s="172"/>
      <c r="O61" s="172"/>
      <c r="P61" s="172"/>
      <c r="Q61" s="172"/>
      <c r="R61" s="172"/>
      <c r="S61" s="172"/>
      <c r="T61" s="172"/>
      <c r="U61" s="172"/>
      <c r="V61" s="172"/>
      <c r="W61" s="173"/>
      <c r="X61" s="194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6"/>
      <c r="AK61" s="384"/>
      <c r="AL61" s="385"/>
      <c r="AM61" s="385"/>
      <c r="AN61" s="385"/>
      <c r="AO61" s="385"/>
      <c r="AP61" s="385"/>
      <c r="AQ61" s="385"/>
      <c r="AR61" s="385"/>
      <c r="AS61" s="385"/>
      <c r="AT61" s="385"/>
      <c r="AU61" s="385"/>
      <c r="AV61" s="385"/>
      <c r="AW61" s="385"/>
      <c r="AX61" s="385"/>
      <c r="AY61" s="385"/>
      <c r="AZ61" s="385"/>
      <c r="BA61" s="385"/>
      <c r="BB61" s="385"/>
      <c r="BC61" s="385"/>
      <c r="BD61" s="385"/>
      <c r="BE61" s="385"/>
      <c r="BF61" s="385"/>
      <c r="BG61" s="385"/>
      <c r="BH61" s="6"/>
      <c r="BI61" s="182"/>
      <c r="BJ61" s="182"/>
      <c r="BK61" s="182"/>
      <c r="BL61" s="182"/>
      <c r="BM61" s="182"/>
      <c r="BN61" s="189" t="s">
        <v>165</v>
      </c>
      <c r="BO61" s="189"/>
      <c r="BP61" s="189"/>
      <c r="BQ61" s="182"/>
      <c r="BR61" s="182"/>
      <c r="BS61" s="182"/>
      <c r="BT61" s="189" t="s">
        <v>69</v>
      </c>
      <c r="BU61" s="189"/>
      <c r="BV61" s="190"/>
      <c r="BW61" s="651"/>
      <c r="BX61" s="291"/>
      <c r="BY61" s="291"/>
      <c r="BZ61" s="291"/>
      <c r="CA61" s="401"/>
      <c r="CB61" s="321"/>
      <c r="CC61" s="322"/>
      <c r="CD61" s="322"/>
      <c r="CE61" s="322"/>
      <c r="CF61" s="406"/>
      <c r="CG61" s="290"/>
      <c r="CH61" s="291"/>
      <c r="CI61" s="291"/>
      <c r="CJ61" s="291"/>
      <c r="CK61" s="292"/>
      <c r="CL61" s="171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3"/>
      <c r="DD61" s="94" t="s">
        <v>106</v>
      </c>
    </row>
    <row r="62" spans="5:119" ht="6.75" customHeight="1">
      <c r="E62" s="610"/>
      <c r="F62" s="611"/>
      <c r="G62" s="384"/>
      <c r="H62" s="385"/>
      <c r="I62" s="385"/>
      <c r="J62" s="385"/>
      <c r="K62" s="385"/>
      <c r="L62" s="386"/>
      <c r="M62" s="171"/>
      <c r="N62" s="172"/>
      <c r="O62" s="172"/>
      <c r="P62" s="172"/>
      <c r="Q62" s="172"/>
      <c r="R62" s="172"/>
      <c r="S62" s="172"/>
      <c r="T62" s="172"/>
      <c r="U62" s="172"/>
      <c r="V62" s="172"/>
      <c r="W62" s="173"/>
      <c r="X62" s="194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6"/>
      <c r="AK62" s="384" t="s">
        <v>177</v>
      </c>
      <c r="AL62" s="385"/>
      <c r="AM62" s="385"/>
      <c r="AN62" s="385"/>
      <c r="AO62" s="385"/>
      <c r="AP62" s="385"/>
      <c r="AQ62" s="385"/>
      <c r="AR62" s="385"/>
      <c r="AS62" s="385"/>
      <c r="AT62" s="385"/>
      <c r="AU62" s="385"/>
      <c r="AV62" s="385"/>
      <c r="AW62" s="385"/>
      <c r="AX62" s="385"/>
      <c r="AY62" s="385"/>
      <c r="AZ62" s="385"/>
      <c r="BA62" s="385"/>
      <c r="BB62" s="385"/>
      <c r="BC62" s="385"/>
      <c r="BD62" s="385"/>
      <c r="BE62" s="385"/>
      <c r="BF62" s="385"/>
      <c r="BG62" s="385"/>
      <c r="BH62" s="6"/>
      <c r="BI62" s="187"/>
      <c r="BJ62" s="187"/>
      <c r="BK62" s="187"/>
      <c r="BL62" s="187"/>
      <c r="BM62" s="187"/>
      <c r="BN62" s="189"/>
      <c r="BO62" s="189"/>
      <c r="BP62" s="189"/>
      <c r="BQ62" s="187"/>
      <c r="BR62" s="187"/>
      <c r="BS62" s="187"/>
      <c r="BT62" s="189"/>
      <c r="BU62" s="189"/>
      <c r="BV62" s="190"/>
      <c r="BW62" s="651"/>
      <c r="BX62" s="291"/>
      <c r="BY62" s="291"/>
      <c r="BZ62" s="291"/>
      <c r="CA62" s="401"/>
      <c r="CB62" s="321"/>
      <c r="CC62" s="322"/>
      <c r="CD62" s="322"/>
      <c r="CE62" s="322"/>
      <c r="CF62" s="406"/>
      <c r="CG62" s="290"/>
      <c r="CH62" s="291"/>
      <c r="CI62" s="291"/>
      <c r="CJ62" s="291"/>
      <c r="CK62" s="292"/>
      <c r="CL62" s="171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3"/>
      <c r="DL62" s="91"/>
      <c r="DM62" s="90" t="s">
        <v>16</v>
      </c>
      <c r="DN62" s="90" t="s">
        <v>129</v>
      </c>
      <c r="DO62" s="90" t="s">
        <v>130</v>
      </c>
    </row>
    <row r="63" spans="5:119" ht="6.75" customHeight="1">
      <c r="E63" s="612"/>
      <c r="F63" s="613"/>
      <c r="G63" s="387"/>
      <c r="H63" s="388"/>
      <c r="I63" s="388"/>
      <c r="J63" s="388"/>
      <c r="K63" s="388"/>
      <c r="L63" s="389"/>
      <c r="M63" s="335"/>
      <c r="N63" s="336"/>
      <c r="O63" s="336"/>
      <c r="P63" s="336"/>
      <c r="Q63" s="336"/>
      <c r="R63" s="336"/>
      <c r="S63" s="336"/>
      <c r="T63" s="336"/>
      <c r="U63" s="336"/>
      <c r="V63" s="336"/>
      <c r="W63" s="337"/>
      <c r="X63" s="197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9"/>
      <c r="AK63" s="387"/>
      <c r="AL63" s="388"/>
      <c r="AM63" s="388"/>
      <c r="AN63" s="388"/>
      <c r="AO63" s="388"/>
      <c r="AP63" s="388"/>
      <c r="AQ63" s="388"/>
      <c r="AR63" s="388"/>
      <c r="AS63" s="388"/>
      <c r="AT63" s="388"/>
      <c r="AU63" s="388"/>
      <c r="AV63" s="388"/>
      <c r="AW63" s="388"/>
      <c r="AX63" s="388"/>
      <c r="AY63" s="388"/>
      <c r="AZ63" s="388"/>
      <c r="BA63" s="388"/>
      <c r="BB63" s="388"/>
      <c r="BC63" s="388"/>
      <c r="BD63" s="388"/>
      <c r="BE63" s="388"/>
      <c r="BF63" s="388"/>
      <c r="BG63" s="388"/>
      <c r="BH63" s="126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8"/>
      <c r="BW63" s="652"/>
      <c r="BX63" s="301"/>
      <c r="BY63" s="301"/>
      <c r="BZ63" s="301"/>
      <c r="CA63" s="629"/>
      <c r="CB63" s="423"/>
      <c r="CC63" s="424"/>
      <c r="CD63" s="424"/>
      <c r="CE63" s="424"/>
      <c r="CF63" s="425"/>
      <c r="CG63" s="653"/>
      <c r="CH63" s="301"/>
      <c r="CI63" s="301"/>
      <c r="CJ63" s="301"/>
      <c r="CK63" s="302"/>
      <c r="CL63" s="335"/>
      <c r="CM63" s="336"/>
      <c r="CN63" s="336"/>
      <c r="CO63" s="336"/>
      <c r="CP63" s="336"/>
      <c r="CQ63" s="336"/>
      <c r="CR63" s="336"/>
      <c r="CS63" s="336"/>
      <c r="CT63" s="336"/>
      <c r="CU63" s="336"/>
      <c r="CV63" s="336"/>
      <c r="CW63" s="336"/>
      <c r="CX63" s="336"/>
      <c r="CY63" s="336"/>
      <c r="CZ63" s="336"/>
      <c r="DA63" s="337"/>
      <c r="DD63" s="90" t="s">
        <v>77</v>
      </c>
      <c r="DE63" s="90" t="s">
        <v>80</v>
      </c>
      <c r="DF63" s="90" t="s">
        <v>16</v>
      </c>
      <c r="DG63" s="90" t="s">
        <v>60</v>
      </c>
      <c r="DH63" s="90" t="s">
        <v>17</v>
      </c>
      <c r="DI63" s="90" t="s">
        <v>78</v>
      </c>
      <c r="DJ63" s="90" t="s">
        <v>79</v>
      </c>
      <c r="DL63" s="96" t="s">
        <v>132</v>
      </c>
      <c r="DM63" s="96">
        <f>IF(BJ72="","",IF(BJ72&gt;=3.5,"○",""))</f>
      </c>
      <c r="DN63" s="91">
        <f>IF(BJ72="","",IF(AND(3.5&gt;BJ72,BJ70&gt;=3),"○",""))</f>
      </c>
      <c r="DO63" s="91">
        <f>IF(BJ72="","",IF(BJ72&lt;3,"○",""))</f>
      </c>
    </row>
    <row r="64" spans="5:119" ht="6.75" customHeight="1">
      <c r="E64" s="390" t="s">
        <v>34</v>
      </c>
      <c r="F64" s="609"/>
      <c r="G64" s="369" t="s">
        <v>61</v>
      </c>
      <c r="H64" s="396"/>
      <c r="I64" s="396"/>
      <c r="J64" s="396"/>
      <c r="K64" s="396"/>
      <c r="L64" s="397"/>
      <c r="M64" s="381" t="s">
        <v>82</v>
      </c>
      <c r="N64" s="382"/>
      <c r="O64" s="382"/>
      <c r="P64" s="382"/>
      <c r="Q64" s="382"/>
      <c r="R64" s="382"/>
      <c r="S64" s="382"/>
      <c r="T64" s="382"/>
      <c r="U64" s="382"/>
      <c r="V64" s="382"/>
      <c r="W64" s="383"/>
      <c r="X64" s="634" t="s">
        <v>9</v>
      </c>
      <c r="Y64" s="635"/>
      <c r="Z64" s="635"/>
      <c r="AA64" s="635"/>
      <c r="AB64" s="635"/>
      <c r="AC64" s="635"/>
      <c r="AD64" s="635"/>
      <c r="AE64" s="635"/>
      <c r="AF64" s="635"/>
      <c r="AG64" s="635"/>
      <c r="AH64" s="635"/>
      <c r="AI64" s="635"/>
      <c r="AJ64" s="636"/>
      <c r="AK64" s="381" t="s">
        <v>83</v>
      </c>
      <c r="AL64" s="382"/>
      <c r="AM64" s="382"/>
      <c r="AN64" s="382"/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2"/>
      <c r="BE64" s="382"/>
      <c r="BF64" s="382"/>
      <c r="BG64" s="383"/>
      <c r="BH64" s="6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8"/>
      <c r="BW64" s="574"/>
      <c r="BX64" s="574"/>
      <c r="BY64" s="574"/>
      <c r="BZ64" s="574"/>
      <c r="CA64" s="575"/>
      <c r="CB64" s="239" t="s">
        <v>64</v>
      </c>
      <c r="CC64" s="240"/>
      <c r="CD64" s="240"/>
      <c r="CE64" s="240"/>
      <c r="CF64" s="241"/>
      <c r="CG64" s="628"/>
      <c r="CH64" s="574"/>
      <c r="CI64" s="574"/>
      <c r="CJ64" s="574"/>
      <c r="CK64" s="235"/>
      <c r="CL64" s="422" t="s">
        <v>47</v>
      </c>
      <c r="CM64" s="422"/>
      <c r="CN64" s="422"/>
      <c r="CO64" s="422"/>
      <c r="CP64" s="422"/>
      <c r="CQ64" s="422"/>
      <c r="CR64" s="422"/>
      <c r="CS64" s="422"/>
      <c r="CT64" s="422"/>
      <c r="CU64" s="422"/>
      <c r="CV64" s="422"/>
      <c r="CW64" s="422"/>
      <c r="CX64" s="422"/>
      <c r="CY64" s="422"/>
      <c r="CZ64" s="422"/>
      <c r="DA64" s="422"/>
      <c r="DD64" s="90" t="s">
        <v>112</v>
      </c>
      <c r="DE64" s="90" t="s">
        <v>141</v>
      </c>
      <c r="DF64" s="90" t="s">
        <v>141</v>
      </c>
      <c r="DG64" s="90" t="s">
        <v>141</v>
      </c>
      <c r="DH64" s="90" t="s">
        <v>141</v>
      </c>
      <c r="DI64" s="90" t="s">
        <v>141</v>
      </c>
      <c r="DJ64" s="90" t="s">
        <v>141</v>
      </c>
      <c r="DL64" s="96"/>
      <c r="DM64" s="96"/>
      <c r="DN64" s="91"/>
      <c r="DO64" s="91"/>
    </row>
    <row r="65" spans="5:119" ht="6.75" customHeight="1">
      <c r="E65" s="610"/>
      <c r="F65" s="611"/>
      <c r="G65" s="188"/>
      <c r="H65" s="189"/>
      <c r="I65" s="189"/>
      <c r="J65" s="189"/>
      <c r="K65" s="189"/>
      <c r="L65" s="190"/>
      <c r="M65" s="621"/>
      <c r="N65" s="622"/>
      <c r="O65" s="622"/>
      <c r="P65" s="622"/>
      <c r="Q65" s="622"/>
      <c r="R65" s="622"/>
      <c r="S65" s="622"/>
      <c r="T65" s="622"/>
      <c r="U65" s="622"/>
      <c r="V65" s="622"/>
      <c r="W65" s="623"/>
      <c r="X65" s="637"/>
      <c r="Y65" s="618"/>
      <c r="Z65" s="618"/>
      <c r="AA65" s="618"/>
      <c r="AB65" s="618"/>
      <c r="AC65" s="618"/>
      <c r="AD65" s="618"/>
      <c r="AE65" s="618"/>
      <c r="AF65" s="618"/>
      <c r="AG65" s="618"/>
      <c r="AH65" s="618"/>
      <c r="AI65" s="618"/>
      <c r="AJ65" s="638"/>
      <c r="AK65" s="621"/>
      <c r="AL65" s="622"/>
      <c r="AM65" s="622"/>
      <c r="AN65" s="622"/>
      <c r="AO65" s="622"/>
      <c r="AP65" s="622"/>
      <c r="AQ65" s="622"/>
      <c r="AR65" s="622"/>
      <c r="AS65" s="622"/>
      <c r="AT65" s="622"/>
      <c r="AU65" s="622"/>
      <c r="AV65" s="622"/>
      <c r="AW65" s="622"/>
      <c r="AX65" s="622"/>
      <c r="AY65" s="622"/>
      <c r="AZ65" s="622"/>
      <c r="BA65" s="622"/>
      <c r="BB65" s="622"/>
      <c r="BC65" s="622"/>
      <c r="BD65" s="622"/>
      <c r="BE65" s="622"/>
      <c r="BF65" s="622"/>
      <c r="BG65" s="623"/>
      <c r="BH65" s="82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83"/>
      <c r="BW65" s="294"/>
      <c r="BX65" s="294"/>
      <c r="BY65" s="294"/>
      <c r="BZ65" s="294"/>
      <c r="CA65" s="402"/>
      <c r="CB65" s="242"/>
      <c r="CC65" s="243"/>
      <c r="CD65" s="243"/>
      <c r="CE65" s="243"/>
      <c r="CF65" s="244"/>
      <c r="CG65" s="293"/>
      <c r="CH65" s="294"/>
      <c r="CI65" s="294"/>
      <c r="CJ65" s="294"/>
      <c r="CK65" s="237"/>
      <c r="CL65" s="422"/>
      <c r="CM65" s="422"/>
      <c r="CN65" s="422"/>
      <c r="CO65" s="422"/>
      <c r="CP65" s="422"/>
      <c r="CQ65" s="422"/>
      <c r="CR65" s="422"/>
      <c r="CS65" s="422"/>
      <c r="CT65" s="422"/>
      <c r="CU65" s="422"/>
      <c r="CV65" s="422"/>
      <c r="CW65" s="422"/>
      <c r="CX65" s="422"/>
      <c r="CY65" s="422"/>
      <c r="CZ65" s="422"/>
      <c r="DA65" s="422"/>
      <c r="DD65" s="90" t="s">
        <v>85</v>
      </c>
      <c r="DE65" s="90" t="s">
        <v>125</v>
      </c>
      <c r="DF65" s="90" t="s">
        <v>123</v>
      </c>
      <c r="DG65" s="90" t="s">
        <v>128</v>
      </c>
      <c r="DH65" s="90" t="s">
        <v>127</v>
      </c>
      <c r="DI65" s="91">
        <v>3.5</v>
      </c>
      <c r="DJ65" s="95" t="s">
        <v>108</v>
      </c>
      <c r="DL65" s="96" t="s">
        <v>131</v>
      </c>
      <c r="DM65" s="96">
        <f>IF(BH75=DF65,"○","")</f>
      </c>
      <c r="DN65" s="91">
        <f>IF(BH75=DG65,"○","")</f>
      </c>
      <c r="DO65" s="91">
        <f>IF(BH75=DH65,"○","")</f>
      </c>
    </row>
    <row r="66" spans="5:119" ht="6.75" customHeight="1">
      <c r="E66" s="610"/>
      <c r="F66" s="611"/>
      <c r="G66" s="188"/>
      <c r="H66" s="189"/>
      <c r="I66" s="189"/>
      <c r="J66" s="189"/>
      <c r="K66" s="189"/>
      <c r="L66" s="190"/>
      <c r="M66" s="171" t="s">
        <v>62</v>
      </c>
      <c r="N66" s="172"/>
      <c r="O66" s="172"/>
      <c r="P66" s="172"/>
      <c r="Q66" s="172"/>
      <c r="R66" s="172"/>
      <c r="S66" s="172"/>
      <c r="T66" s="172"/>
      <c r="U66" s="172"/>
      <c r="V66" s="172"/>
      <c r="W66" s="173"/>
      <c r="X66" s="637"/>
      <c r="Y66" s="618"/>
      <c r="Z66" s="618"/>
      <c r="AA66" s="618"/>
      <c r="AB66" s="618"/>
      <c r="AC66" s="618"/>
      <c r="AD66" s="618"/>
      <c r="AE66" s="618"/>
      <c r="AF66" s="618"/>
      <c r="AG66" s="618"/>
      <c r="AH66" s="618"/>
      <c r="AI66" s="618"/>
      <c r="AJ66" s="638"/>
      <c r="AK66" s="171" t="s">
        <v>115</v>
      </c>
      <c r="AL66" s="385"/>
      <c r="AM66" s="385"/>
      <c r="AN66" s="385"/>
      <c r="AO66" s="385"/>
      <c r="AP66" s="385"/>
      <c r="AQ66" s="385"/>
      <c r="AR66" s="385"/>
      <c r="AS66" s="385"/>
      <c r="AT66" s="385"/>
      <c r="AU66" s="385"/>
      <c r="AV66" s="385"/>
      <c r="AW66" s="385"/>
      <c r="AX66" s="385"/>
      <c r="AY66" s="385"/>
      <c r="AZ66" s="385"/>
      <c r="BA66" s="385"/>
      <c r="BB66" s="385"/>
      <c r="BC66" s="385"/>
      <c r="BD66" s="385"/>
      <c r="BE66" s="385"/>
      <c r="BF66" s="385"/>
      <c r="BG66" s="386"/>
      <c r="BH66" s="188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90"/>
      <c r="BW66" s="291"/>
      <c r="BX66" s="291"/>
      <c r="BY66" s="291"/>
      <c r="BZ66" s="291"/>
      <c r="CA66" s="401"/>
      <c r="CB66" s="290"/>
      <c r="CC66" s="308"/>
      <c r="CD66" s="308"/>
      <c r="CE66" s="308"/>
      <c r="CF66" s="630"/>
      <c r="CG66" s="291"/>
      <c r="CH66" s="291"/>
      <c r="CI66" s="291"/>
      <c r="CJ66" s="291"/>
      <c r="CK66" s="292"/>
      <c r="CL66" s="422" t="s">
        <v>47</v>
      </c>
      <c r="CM66" s="422"/>
      <c r="CN66" s="422"/>
      <c r="CO66" s="422"/>
      <c r="CP66" s="422"/>
      <c r="CQ66" s="422"/>
      <c r="CR66" s="422"/>
      <c r="CS66" s="422"/>
      <c r="CT66" s="422"/>
      <c r="CU66" s="422"/>
      <c r="CV66" s="422"/>
      <c r="CW66" s="422"/>
      <c r="CX66" s="422"/>
      <c r="CY66" s="422"/>
      <c r="CZ66" s="422"/>
      <c r="DA66" s="422"/>
      <c r="DD66" s="90"/>
      <c r="DE66" s="90" t="s">
        <v>81</v>
      </c>
      <c r="DF66" s="90"/>
      <c r="DG66" s="90" t="s">
        <v>86</v>
      </c>
      <c r="DH66" s="90" t="s">
        <v>87</v>
      </c>
      <c r="DI66" s="91">
        <v>3.5</v>
      </c>
      <c r="DJ66" s="95" t="s">
        <v>108</v>
      </c>
      <c r="DL66" s="96"/>
      <c r="DM66" s="96"/>
      <c r="DN66" s="91"/>
      <c r="DO66" s="91"/>
    </row>
    <row r="67" spans="5:119" ht="6.75" customHeight="1">
      <c r="E67" s="610"/>
      <c r="F67" s="611"/>
      <c r="G67" s="188"/>
      <c r="H67" s="189"/>
      <c r="I67" s="189"/>
      <c r="J67" s="189"/>
      <c r="K67" s="189"/>
      <c r="L67" s="190"/>
      <c r="M67" s="171"/>
      <c r="N67" s="172"/>
      <c r="O67" s="172"/>
      <c r="P67" s="172"/>
      <c r="Q67" s="172"/>
      <c r="R67" s="172"/>
      <c r="S67" s="172"/>
      <c r="T67" s="172"/>
      <c r="U67" s="172"/>
      <c r="V67" s="172"/>
      <c r="W67" s="173"/>
      <c r="X67" s="637"/>
      <c r="Y67" s="618"/>
      <c r="Z67" s="618"/>
      <c r="AA67" s="618"/>
      <c r="AB67" s="618"/>
      <c r="AC67" s="618"/>
      <c r="AD67" s="618"/>
      <c r="AE67" s="618"/>
      <c r="AF67" s="618"/>
      <c r="AG67" s="618"/>
      <c r="AH67" s="618"/>
      <c r="AI67" s="618"/>
      <c r="AJ67" s="638"/>
      <c r="AK67" s="171"/>
      <c r="AL67" s="385"/>
      <c r="AM67" s="385"/>
      <c r="AN67" s="385"/>
      <c r="AO67" s="385"/>
      <c r="AP67" s="385"/>
      <c r="AQ67" s="385"/>
      <c r="AR67" s="385"/>
      <c r="AS67" s="385"/>
      <c r="AT67" s="385"/>
      <c r="AU67" s="385"/>
      <c r="AV67" s="385"/>
      <c r="AW67" s="385"/>
      <c r="AX67" s="385"/>
      <c r="AY67" s="385"/>
      <c r="AZ67" s="385"/>
      <c r="BA67" s="385"/>
      <c r="BB67" s="385"/>
      <c r="BC67" s="385"/>
      <c r="BD67" s="385"/>
      <c r="BE67" s="385"/>
      <c r="BF67" s="385"/>
      <c r="BG67" s="386"/>
      <c r="BH67" s="188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90"/>
      <c r="BW67" s="291"/>
      <c r="BX67" s="291"/>
      <c r="BY67" s="291"/>
      <c r="BZ67" s="291"/>
      <c r="CA67" s="401"/>
      <c r="CB67" s="290"/>
      <c r="CC67" s="308"/>
      <c r="CD67" s="308"/>
      <c r="CE67" s="308"/>
      <c r="CF67" s="630"/>
      <c r="CG67" s="291"/>
      <c r="CH67" s="291"/>
      <c r="CI67" s="291"/>
      <c r="CJ67" s="291"/>
      <c r="CK67" s="292"/>
      <c r="CL67" s="422"/>
      <c r="CM67" s="422"/>
      <c r="CN67" s="422"/>
      <c r="CO67" s="422"/>
      <c r="CP67" s="422"/>
      <c r="CQ67" s="422"/>
      <c r="CR67" s="422"/>
      <c r="CS67" s="422"/>
      <c r="CT67" s="422"/>
      <c r="CU67" s="422"/>
      <c r="CV67" s="422"/>
      <c r="CW67" s="422"/>
      <c r="CX67" s="422"/>
      <c r="CY67" s="422"/>
      <c r="CZ67" s="422"/>
      <c r="DA67" s="422"/>
      <c r="DD67" s="91"/>
      <c r="DE67" s="91"/>
      <c r="DF67" s="91"/>
      <c r="DG67" s="91"/>
      <c r="DH67" s="91"/>
      <c r="DI67" s="91"/>
      <c r="DJ67" s="91"/>
      <c r="DL67" s="96"/>
      <c r="DM67" s="96"/>
      <c r="DN67" s="91"/>
      <c r="DO67" s="91"/>
    </row>
    <row r="68" spans="5:114" ht="6.75" customHeight="1">
      <c r="E68" s="610"/>
      <c r="F68" s="611"/>
      <c r="G68" s="188"/>
      <c r="H68" s="189"/>
      <c r="I68" s="189"/>
      <c r="J68" s="189"/>
      <c r="K68" s="189"/>
      <c r="L68" s="190"/>
      <c r="M68" s="171"/>
      <c r="N68" s="172"/>
      <c r="O68" s="172"/>
      <c r="P68" s="172"/>
      <c r="Q68" s="172"/>
      <c r="R68" s="172"/>
      <c r="S68" s="172"/>
      <c r="T68" s="172"/>
      <c r="U68" s="172"/>
      <c r="V68" s="172"/>
      <c r="W68" s="173"/>
      <c r="X68" s="637"/>
      <c r="Y68" s="618"/>
      <c r="Z68" s="618"/>
      <c r="AA68" s="618"/>
      <c r="AB68" s="618"/>
      <c r="AC68" s="618"/>
      <c r="AD68" s="618"/>
      <c r="AE68" s="618"/>
      <c r="AF68" s="618"/>
      <c r="AG68" s="618"/>
      <c r="AH68" s="618"/>
      <c r="AI68" s="618"/>
      <c r="AJ68" s="638"/>
      <c r="AK68" s="171"/>
      <c r="AL68" s="385"/>
      <c r="AM68" s="385"/>
      <c r="AN68" s="385"/>
      <c r="AO68" s="385"/>
      <c r="AP68" s="385"/>
      <c r="AQ68" s="385"/>
      <c r="AR68" s="385"/>
      <c r="AS68" s="385"/>
      <c r="AT68" s="385"/>
      <c r="AU68" s="385"/>
      <c r="AV68" s="385"/>
      <c r="AW68" s="385"/>
      <c r="AX68" s="385"/>
      <c r="AY68" s="385"/>
      <c r="AZ68" s="385"/>
      <c r="BA68" s="385"/>
      <c r="BB68" s="385"/>
      <c r="BC68" s="385"/>
      <c r="BD68" s="385"/>
      <c r="BE68" s="385"/>
      <c r="BF68" s="385"/>
      <c r="BG68" s="386"/>
      <c r="BH68" s="188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90"/>
      <c r="BW68" s="291"/>
      <c r="BX68" s="291"/>
      <c r="BY68" s="291"/>
      <c r="BZ68" s="291"/>
      <c r="CA68" s="401"/>
      <c r="CB68" s="290"/>
      <c r="CC68" s="308"/>
      <c r="CD68" s="308"/>
      <c r="CE68" s="308"/>
      <c r="CF68" s="630"/>
      <c r="CG68" s="291"/>
      <c r="CH68" s="291"/>
      <c r="CI68" s="291"/>
      <c r="CJ68" s="291"/>
      <c r="CK68" s="292"/>
      <c r="CL68" s="422"/>
      <c r="CM68" s="422"/>
      <c r="CN68" s="422"/>
      <c r="CO68" s="422"/>
      <c r="CP68" s="422"/>
      <c r="CQ68" s="422"/>
      <c r="CR68" s="422"/>
      <c r="CS68" s="422"/>
      <c r="CT68" s="422"/>
      <c r="CU68" s="422"/>
      <c r="CV68" s="422"/>
      <c r="CW68" s="422"/>
      <c r="CX68" s="422"/>
      <c r="CY68" s="422"/>
      <c r="CZ68" s="422"/>
      <c r="DA68" s="422"/>
      <c r="DD68" s="91"/>
      <c r="DE68" s="91"/>
      <c r="DF68" s="91"/>
      <c r="DG68" s="91"/>
      <c r="DH68" s="91"/>
      <c r="DI68" s="91"/>
      <c r="DJ68" s="91"/>
    </row>
    <row r="69" spans="5:105" ht="6.75" customHeight="1">
      <c r="E69" s="612"/>
      <c r="F69" s="613"/>
      <c r="G69" s="398"/>
      <c r="H69" s="307"/>
      <c r="I69" s="307"/>
      <c r="J69" s="307"/>
      <c r="K69" s="307"/>
      <c r="L69" s="399"/>
      <c r="M69" s="335"/>
      <c r="N69" s="336"/>
      <c r="O69" s="336"/>
      <c r="P69" s="336"/>
      <c r="Q69" s="336"/>
      <c r="R69" s="336"/>
      <c r="S69" s="336"/>
      <c r="T69" s="336"/>
      <c r="U69" s="336"/>
      <c r="V69" s="336"/>
      <c r="W69" s="337"/>
      <c r="X69" s="639"/>
      <c r="Y69" s="640"/>
      <c r="Z69" s="640"/>
      <c r="AA69" s="640"/>
      <c r="AB69" s="640"/>
      <c r="AC69" s="640"/>
      <c r="AD69" s="640"/>
      <c r="AE69" s="640"/>
      <c r="AF69" s="640"/>
      <c r="AG69" s="640"/>
      <c r="AH69" s="640"/>
      <c r="AI69" s="640"/>
      <c r="AJ69" s="641"/>
      <c r="AK69" s="387"/>
      <c r="AL69" s="388"/>
      <c r="AM69" s="388"/>
      <c r="AN69" s="388"/>
      <c r="AO69" s="388"/>
      <c r="AP69" s="388"/>
      <c r="AQ69" s="388"/>
      <c r="AR69" s="388"/>
      <c r="AS69" s="388"/>
      <c r="AT69" s="388"/>
      <c r="AU69" s="388"/>
      <c r="AV69" s="388"/>
      <c r="AW69" s="388"/>
      <c r="AX69" s="388"/>
      <c r="AY69" s="388"/>
      <c r="AZ69" s="388"/>
      <c r="BA69" s="388"/>
      <c r="BB69" s="388"/>
      <c r="BC69" s="388"/>
      <c r="BD69" s="388"/>
      <c r="BE69" s="388"/>
      <c r="BF69" s="388"/>
      <c r="BG69" s="389"/>
      <c r="BH69" s="398"/>
      <c r="BI69" s="307"/>
      <c r="BJ69" s="307"/>
      <c r="BK69" s="307"/>
      <c r="BL69" s="307"/>
      <c r="BM69" s="307"/>
      <c r="BN69" s="307"/>
      <c r="BO69" s="307"/>
      <c r="BP69" s="307"/>
      <c r="BQ69" s="307"/>
      <c r="BR69" s="307"/>
      <c r="BS69" s="307"/>
      <c r="BT69" s="307"/>
      <c r="BU69" s="307"/>
      <c r="BV69" s="399"/>
      <c r="BW69" s="301"/>
      <c r="BX69" s="301"/>
      <c r="BY69" s="301"/>
      <c r="BZ69" s="301"/>
      <c r="CA69" s="629"/>
      <c r="CB69" s="631"/>
      <c r="CC69" s="309"/>
      <c r="CD69" s="309"/>
      <c r="CE69" s="309"/>
      <c r="CF69" s="632"/>
      <c r="CG69" s="301"/>
      <c r="CH69" s="301"/>
      <c r="CI69" s="301"/>
      <c r="CJ69" s="301"/>
      <c r="CK69" s="302"/>
      <c r="CL69" s="422"/>
      <c r="CM69" s="422"/>
      <c r="CN69" s="422"/>
      <c r="CO69" s="422"/>
      <c r="CP69" s="422"/>
      <c r="CQ69" s="422"/>
      <c r="CR69" s="422"/>
      <c r="CS69" s="422"/>
      <c r="CT69" s="422"/>
      <c r="CU69" s="422"/>
      <c r="CV69" s="422"/>
      <c r="CW69" s="422"/>
      <c r="CX69" s="422"/>
      <c r="CY69" s="422"/>
      <c r="CZ69" s="422"/>
      <c r="DA69" s="422"/>
    </row>
    <row r="70" spans="5:108" ht="6.75" customHeight="1">
      <c r="E70" s="390" t="s">
        <v>63</v>
      </c>
      <c r="F70" s="609"/>
      <c r="G70" s="188" t="s">
        <v>142</v>
      </c>
      <c r="H70" s="189"/>
      <c r="I70" s="189"/>
      <c r="J70" s="189"/>
      <c r="K70" s="189"/>
      <c r="L70" s="190"/>
      <c r="M70" s="356" t="s">
        <v>182</v>
      </c>
      <c r="N70" s="357"/>
      <c r="O70" s="357"/>
      <c r="P70" s="357"/>
      <c r="Q70" s="357"/>
      <c r="R70" s="357"/>
      <c r="S70" s="357"/>
      <c r="T70" s="357"/>
      <c r="U70" s="357"/>
      <c r="V70" s="357"/>
      <c r="W70" s="358"/>
      <c r="X70" s="364" t="s">
        <v>124</v>
      </c>
      <c r="Y70" s="365"/>
      <c r="Z70" s="365"/>
      <c r="AA70" s="365"/>
      <c r="AB70" s="365"/>
      <c r="AC70" s="365"/>
      <c r="AD70" s="365"/>
      <c r="AE70" s="365"/>
      <c r="AF70" s="365"/>
      <c r="AG70" s="365"/>
      <c r="AH70" s="365"/>
      <c r="AI70" s="365"/>
      <c r="AJ70" s="366"/>
      <c r="AK70" s="260" t="str">
        <f>VLOOKUP(X77,DE63:DJ68,3,0)</f>
        <v>?</v>
      </c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  <c r="BE70" s="261"/>
      <c r="BF70" s="261"/>
      <c r="BG70" s="262"/>
      <c r="BH70" s="254" t="s">
        <v>134</v>
      </c>
      <c r="BI70" s="255"/>
      <c r="BJ70" s="255"/>
      <c r="BK70" s="255"/>
      <c r="BL70" s="255"/>
      <c r="BM70" s="255"/>
      <c r="BN70" s="255"/>
      <c r="BO70" s="255"/>
      <c r="BP70" s="255"/>
      <c r="BQ70" s="255"/>
      <c r="BR70" s="255"/>
      <c r="BS70" s="255"/>
      <c r="BT70" s="255"/>
      <c r="BU70" s="255"/>
      <c r="BV70" s="256"/>
      <c r="BW70" s="273">
        <f>IF(OR(X77="",X77="方法"),"",IF(OR(DM63="○",DM65="○"),"○",""))</f>
      </c>
      <c r="BX70" s="273"/>
      <c r="BY70" s="273"/>
      <c r="BZ70" s="273"/>
      <c r="CA70" s="274"/>
      <c r="CB70" s="269">
        <f>IF(OR(X77="方法",X77=""),"",IF(OR(DN63="○",DN65="○"),"○",""))</f>
      </c>
      <c r="CC70" s="270"/>
      <c r="CD70" s="270"/>
      <c r="CE70" s="270"/>
      <c r="CF70" s="271"/>
      <c r="CG70" s="273">
        <f>IF(OR(X77="方法",X77=""),"",IF(OR(DO63="○",DO65="○"),"○",""))</f>
      </c>
      <c r="CH70" s="273"/>
      <c r="CI70" s="273"/>
      <c r="CJ70" s="273"/>
      <c r="CK70" s="331"/>
      <c r="CL70" s="177" t="s">
        <v>48</v>
      </c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D70" s="90" t="s">
        <v>149</v>
      </c>
    </row>
    <row r="71" spans="5:108" ht="6.75" customHeight="1">
      <c r="E71" s="610"/>
      <c r="F71" s="611"/>
      <c r="G71" s="188"/>
      <c r="H71" s="189"/>
      <c r="I71" s="189"/>
      <c r="J71" s="189"/>
      <c r="K71" s="189"/>
      <c r="L71" s="190"/>
      <c r="M71" s="354"/>
      <c r="N71" s="359"/>
      <c r="O71" s="359"/>
      <c r="P71" s="359"/>
      <c r="Q71" s="359"/>
      <c r="R71" s="359"/>
      <c r="S71" s="359"/>
      <c r="T71" s="359"/>
      <c r="U71" s="359"/>
      <c r="V71" s="359"/>
      <c r="W71" s="360"/>
      <c r="X71" s="141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3"/>
      <c r="AK71" s="263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  <c r="BF71" s="264"/>
      <c r="BG71" s="265"/>
      <c r="BH71" s="257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  <c r="BV71" s="259"/>
      <c r="BW71" s="273"/>
      <c r="BX71" s="273"/>
      <c r="BY71" s="273"/>
      <c r="BZ71" s="273"/>
      <c r="CA71" s="274"/>
      <c r="CB71" s="272"/>
      <c r="CC71" s="273"/>
      <c r="CD71" s="273"/>
      <c r="CE71" s="273"/>
      <c r="CF71" s="274"/>
      <c r="CG71" s="273"/>
      <c r="CH71" s="273"/>
      <c r="CI71" s="273"/>
      <c r="CJ71" s="273"/>
      <c r="CK71" s="331"/>
      <c r="CL71" s="177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D71" s="90" t="s">
        <v>146</v>
      </c>
    </row>
    <row r="72" spans="5:114" ht="6.75" customHeight="1">
      <c r="E72" s="610"/>
      <c r="F72" s="611"/>
      <c r="G72" s="188"/>
      <c r="H72" s="189"/>
      <c r="I72" s="189"/>
      <c r="J72" s="189"/>
      <c r="K72" s="189"/>
      <c r="L72" s="190"/>
      <c r="M72" s="354"/>
      <c r="N72" s="359"/>
      <c r="O72" s="359"/>
      <c r="P72" s="359"/>
      <c r="Q72" s="359"/>
      <c r="R72" s="359"/>
      <c r="S72" s="359"/>
      <c r="T72" s="359"/>
      <c r="U72" s="359"/>
      <c r="V72" s="359"/>
      <c r="W72" s="360"/>
      <c r="X72" s="141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3"/>
      <c r="AK72" s="263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  <c r="BF72" s="264"/>
      <c r="BG72" s="265"/>
      <c r="BH72" s="97"/>
      <c r="BI72" s="100"/>
      <c r="BJ72" s="246"/>
      <c r="BK72" s="246"/>
      <c r="BL72" s="246"/>
      <c r="BM72" s="246"/>
      <c r="BN72" s="246"/>
      <c r="BO72" s="246"/>
      <c r="BP72" s="246"/>
      <c r="BQ72" s="246"/>
      <c r="BR72" s="519" t="s">
        <v>133</v>
      </c>
      <c r="BS72" s="519"/>
      <c r="BT72" s="519"/>
      <c r="BU72" s="98"/>
      <c r="BV72" s="99"/>
      <c r="BW72" s="273"/>
      <c r="BX72" s="273"/>
      <c r="BY72" s="273"/>
      <c r="BZ72" s="273"/>
      <c r="CA72" s="274"/>
      <c r="CB72" s="272"/>
      <c r="CC72" s="273"/>
      <c r="CD72" s="273"/>
      <c r="CE72" s="273"/>
      <c r="CF72" s="274"/>
      <c r="CG72" s="273"/>
      <c r="CH72" s="273"/>
      <c r="CI72" s="273"/>
      <c r="CJ72" s="273"/>
      <c r="CK72" s="331"/>
      <c r="CL72" s="177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D72" s="90" t="s">
        <v>147</v>
      </c>
      <c r="DG72" s="91"/>
      <c r="DH72" s="90" t="s">
        <v>172</v>
      </c>
      <c r="DI72" s="90" t="s">
        <v>69</v>
      </c>
      <c r="DJ72" s="90" t="s">
        <v>173</v>
      </c>
    </row>
    <row r="73" spans="5:114" ht="6.75" customHeight="1">
      <c r="E73" s="610"/>
      <c r="F73" s="611"/>
      <c r="G73" s="188"/>
      <c r="H73" s="189"/>
      <c r="I73" s="189"/>
      <c r="J73" s="189"/>
      <c r="K73" s="189"/>
      <c r="L73" s="190"/>
      <c r="M73" s="354"/>
      <c r="N73" s="359"/>
      <c r="O73" s="359"/>
      <c r="P73" s="359"/>
      <c r="Q73" s="359"/>
      <c r="R73" s="359"/>
      <c r="S73" s="359"/>
      <c r="T73" s="359"/>
      <c r="U73" s="359"/>
      <c r="V73" s="359"/>
      <c r="W73" s="360"/>
      <c r="X73" s="141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3"/>
      <c r="AK73" s="263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5"/>
      <c r="BH73" s="97"/>
      <c r="BI73" s="100"/>
      <c r="BJ73" s="247"/>
      <c r="BK73" s="247"/>
      <c r="BL73" s="247"/>
      <c r="BM73" s="247"/>
      <c r="BN73" s="247"/>
      <c r="BO73" s="247"/>
      <c r="BP73" s="247"/>
      <c r="BQ73" s="247"/>
      <c r="BR73" s="520"/>
      <c r="BS73" s="520"/>
      <c r="BT73" s="520"/>
      <c r="BU73" s="98"/>
      <c r="BV73" s="99"/>
      <c r="BW73" s="273"/>
      <c r="BX73" s="273"/>
      <c r="BY73" s="273"/>
      <c r="BZ73" s="273"/>
      <c r="CA73" s="274"/>
      <c r="CB73" s="272"/>
      <c r="CC73" s="273"/>
      <c r="CD73" s="273"/>
      <c r="CE73" s="273"/>
      <c r="CF73" s="274"/>
      <c r="CG73" s="273"/>
      <c r="CH73" s="273"/>
      <c r="CI73" s="273"/>
      <c r="CJ73" s="273"/>
      <c r="CK73" s="331"/>
      <c r="CL73" s="177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G73" s="90" t="s">
        <v>170</v>
      </c>
      <c r="DH73" s="91">
        <f>IF(BI57="","",IF(BI57&lt;1000,"○","×"))</f>
      </c>
      <c r="DI73" s="91">
        <f>IF(BQ57="","",IF(BQ57&lt;=10,"○","×"))</f>
      </c>
      <c r="DJ73" s="91">
        <f>IF(OR(DH73="",DI73=""),"",IF(AND(DH73="○",DI73="○"),"○","×"))</f>
      </c>
    </row>
    <row r="74" spans="5:114" ht="6.75" customHeight="1">
      <c r="E74" s="610"/>
      <c r="F74" s="611"/>
      <c r="G74" s="188"/>
      <c r="H74" s="189"/>
      <c r="I74" s="189"/>
      <c r="J74" s="189"/>
      <c r="K74" s="189"/>
      <c r="L74" s="190"/>
      <c r="M74" s="354"/>
      <c r="N74" s="359"/>
      <c r="O74" s="359"/>
      <c r="P74" s="359"/>
      <c r="Q74" s="359"/>
      <c r="R74" s="359"/>
      <c r="S74" s="359"/>
      <c r="T74" s="359"/>
      <c r="U74" s="359"/>
      <c r="V74" s="359"/>
      <c r="W74" s="360"/>
      <c r="X74" s="141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3"/>
      <c r="AK74" s="263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5"/>
      <c r="BH74" s="118"/>
      <c r="BI74" s="119"/>
      <c r="BJ74" s="120"/>
      <c r="BK74" s="117"/>
      <c r="BL74" s="117"/>
      <c r="BM74" s="120"/>
      <c r="BN74" s="120"/>
      <c r="BO74" s="120"/>
      <c r="BP74" s="120"/>
      <c r="BQ74" s="120"/>
      <c r="BR74" s="121"/>
      <c r="BS74" s="121"/>
      <c r="BT74" s="121"/>
      <c r="BU74" s="122"/>
      <c r="BV74" s="123"/>
      <c r="BW74" s="273"/>
      <c r="BX74" s="273"/>
      <c r="BY74" s="273"/>
      <c r="BZ74" s="273"/>
      <c r="CA74" s="274"/>
      <c r="CB74" s="272"/>
      <c r="CC74" s="273"/>
      <c r="CD74" s="273"/>
      <c r="CE74" s="273"/>
      <c r="CF74" s="274"/>
      <c r="CG74" s="273"/>
      <c r="CH74" s="273"/>
      <c r="CI74" s="273"/>
      <c r="CJ74" s="273"/>
      <c r="CK74" s="331"/>
      <c r="CL74" s="177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G74" s="90" t="s">
        <v>171</v>
      </c>
      <c r="DH74" s="91">
        <f>IF(BI61="","",IF(BI61&lt;1000,"○","×"))</f>
      </c>
      <c r="DI74" s="91">
        <f>IF(BQ61="","",IF(BQ61&lt;=10,"○","×"))</f>
      </c>
      <c r="DJ74" s="91">
        <f>IF(OR(DH74="",DI74=""),"",IF(AND(DH74="○",DI74="○"),"○","×"))</f>
      </c>
    </row>
    <row r="75" spans="5:108" ht="6.75" customHeight="1">
      <c r="E75" s="610"/>
      <c r="F75" s="611"/>
      <c r="G75" s="188"/>
      <c r="H75" s="189"/>
      <c r="I75" s="189"/>
      <c r="J75" s="189"/>
      <c r="K75" s="189"/>
      <c r="L75" s="190"/>
      <c r="M75" s="354"/>
      <c r="N75" s="359"/>
      <c r="O75" s="359"/>
      <c r="P75" s="359"/>
      <c r="Q75" s="359"/>
      <c r="R75" s="359"/>
      <c r="S75" s="359"/>
      <c r="T75" s="359"/>
      <c r="U75" s="359"/>
      <c r="V75" s="359"/>
      <c r="W75" s="360"/>
      <c r="X75" s="367" t="s">
        <v>116</v>
      </c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68"/>
      <c r="AK75" s="263" t="str">
        <f>VLOOKUP(X77,DE63:DJ68,4,0)</f>
        <v>?</v>
      </c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5"/>
      <c r="BH75" s="278" t="s">
        <v>125</v>
      </c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80"/>
      <c r="BW75" s="273"/>
      <c r="BX75" s="273"/>
      <c r="BY75" s="273"/>
      <c r="BZ75" s="273"/>
      <c r="CA75" s="274"/>
      <c r="CB75" s="272"/>
      <c r="CC75" s="273"/>
      <c r="CD75" s="273"/>
      <c r="CE75" s="273"/>
      <c r="CF75" s="274"/>
      <c r="CG75" s="273"/>
      <c r="CH75" s="273"/>
      <c r="CI75" s="273"/>
      <c r="CJ75" s="273"/>
      <c r="CK75" s="331"/>
      <c r="CL75" s="177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D75" s="96" t="s">
        <v>154</v>
      </c>
    </row>
    <row r="76" spans="5:108" ht="6.75" customHeight="1">
      <c r="E76" s="610"/>
      <c r="F76" s="611"/>
      <c r="G76" s="188"/>
      <c r="H76" s="189"/>
      <c r="I76" s="189"/>
      <c r="J76" s="189"/>
      <c r="K76" s="189"/>
      <c r="L76" s="190"/>
      <c r="M76" s="361"/>
      <c r="N76" s="362"/>
      <c r="O76" s="362"/>
      <c r="P76" s="362"/>
      <c r="Q76" s="362"/>
      <c r="R76" s="362"/>
      <c r="S76" s="362"/>
      <c r="T76" s="362"/>
      <c r="U76" s="362"/>
      <c r="V76" s="362"/>
      <c r="W76" s="363"/>
      <c r="X76" s="367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68"/>
      <c r="AK76" s="263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5"/>
      <c r="BH76" s="281"/>
      <c r="BI76" s="282"/>
      <c r="BJ76" s="282"/>
      <c r="BK76" s="282"/>
      <c r="BL76" s="282"/>
      <c r="BM76" s="282"/>
      <c r="BN76" s="282"/>
      <c r="BO76" s="282"/>
      <c r="BP76" s="282"/>
      <c r="BQ76" s="282"/>
      <c r="BR76" s="282"/>
      <c r="BS76" s="282"/>
      <c r="BT76" s="282"/>
      <c r="BU76" s="282"/>
      <c r="BV76" s="283"/>
      <c r="BW76" s="273"/>
      <c r="BX76" s="273"/>
      <c r="BY76" s="273"/>
      <c r="BZ76" s="273"/>
      <c r="CA76" s="274"/>
      <c r="CB76" s="272"/>
      <c r="CC76" s="273"/>
      <c r="CD76" s="273"/>
      <c r="CE76" s="273"/>
      <c r="CF76" s="274"/>
      <c r="CG76" s="273"/>
      <c r="CH76" s="273"/>
      <c r="CI76" s="273"/>
      <c r="CJ76" s="273"/>
      <c r="CK76" s="331"/>
      <c r="CL76" s="177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D76" s="124">
        <v>24</v>
      </c>
    </row>
    <row r="77" spans="5:108" ht="6.75" customHeight="1">
      <c r="E77" s="610"/>
      <c r="F77" s="611"/>
      <c r="G77" s="188"/>
      <c r="H77" s="189"/>
      <c r="I77" s="189"/>
      <c r="J77" s="189"/>
      <c r="K77" s="189"/>
      <c r="L77" s="190"/>
      <c r="M77" s="361"/>
      <c r="N77" s="362"/>
      <c r="O77" s="362"/>
      <c r="P77" s="362"/>
      <c r="Q77" s="362"/>
      <c r="R77" s="362"/>
      <c r="S77" s="362"/>
      <c r="T77" s="362"/>
      <c r="U77" s="362"/>
      <c r="V77" s="362"/>
      <c r="W77" s="363"/>
      <c r="X77" s="200" t="s">
        <v>150</v>
      </c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2"/>
      <c r="AK77" s="263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5"/>
      <c r="BH77" s="281"/>
      <c r="BI77" s="282"/>
      <c r="BJ77" s="282"/>
      <c r="BK77" s="282"/>
      <c r="BL77" s="282"/>
      <c r="BM77" s="282"/>
      <c r="BN77" s="282"/>
      <c r="BO77" s="282"/>
      <c r="BP77" s="282"/>
      <c r="BQ77" s="282"/>
      <c r="BR77" s="282"/>
      <c r="BS77" s="282"/>
      <c r="BT77" s="282"/>
      <c r="BU77" s="282"/>
      <c r="BV77" s="283"/>
      <c r="BW77" s="273"/>
      <c r="BX77" s="273"/>
      <c r="BY77" s="273"/>
      <c r="BZ77" s="273"/>
      <c r="CA77" s="274"/>
      <c r="CB77" s="272"/>
      <c r="CC77" s="273"/>
      <c r="CD77" s="273"/>
      <c r="CE77" s="273"/>
      <c r="CF77" s="274"/>
      <c r="CG77" s="273"/>
      <c r="CH77" s="273"/>
      <c r="CI77" s="273"/>
      <c r="CJ77" s="273"/>
      <c r="CK77" s="331"/>
      <c r="CL77" s="177"/>
      <c r="CM77" s="176"/>
      <c r="CN77" s="176"/>
      <c r="CO77" s="176"/>
      <c r="CP77" s="176"/>
      <c r="CQ77" s="176"/>
      <c r="CR77" s="176"/>
      <c r="CS77" s="176"/>
      <c r="CT77" s="176"/>
      <c r="CU77" s="176"/>
      <c r="CV77" s="176"/>
      <c r="CW77" s="176"/>
      <c r="CX77" s="176"/>
      <c r="CY77" s="176"/>
      <c r="CZ77" s="176"/>
      <c r="DA77" s="176"/>
      <c r="DD77" s="124">
        <v>72</v>
      </c>
    </row>
    <row r="78" spans="5:105" ht="6.75" customHeight="1">
      <c r="E78" s="610"/>
      <c r="F78" s="611"/>
      <c r="G78" s="188"/>
      <c r="H78" s="189"/>
      <c r="I78" s="189"/>
      <c r="J78" s="189"/>
      <c r="K78" s="189"/>
      <c r="L78" s="190"/>
      <c r="M78" s="361"/>
      <c r="N78" s="362"/>
      <c r="O78" s="362"/>
      <c r="P78" s="362"/>
      <c r="Q78" s="362"/>
      <c r="R78" s="362"/>
      <c r="S78" s="362"/>
      <c r="T78" s="362"/>
      <c r="U78" s="362"/>
      <c r="V78" s="362"/>
      <c r="W78" s="363"/>
      <c r="X78" s="203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5"/>
      <c r="AK78" s="266"/>
      <c r="AL78" s="267"/>
      <c r="AM78" s="267"/>
      <c r="AN78" s="267"/>
      <c r="AO78" s="267"/>
      <c r="AP78" s="267"/>
      <c r="AQ78" s="267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8"/>
      <c r="BH78" s="284"/>
      <c r="BI78" s="285"/>
      <c r="BJ78" s="285"/>
      <c r="BK78" s="285"/>
      <c r="BL78" s="285"/>
      <c r="BM78" s="285"/>
      <c r="BN78" s="285"/>
      <c r="BO78" s="285"/>
      <c r="BP78" s="285"/>
      <c r="BQ78" s="285"/>
      <c r="BR78" s="285"/>
      <c r="BS78" s="285"/>
      <c r="BT78" s="285"/>
      <c r="BU78" s="285"/>
      <c r="BV78" s="286"/>
      <c r="BW78" s="276"/>
      <c r="BX78" s="276"/>
      <c r="BY78" s="276"/>
      <c r="BZ78" s="276"/>
      <c r="CA78" s="277"/>
      <c r="CB78" s="275"/>
      <c r="CC78" s="276"/>
      <c r="CD78" s="276"/>
      <c r="CE78" s="276"/>
      <c r="CF78" s="277"/>
      <c r="CG78" s="276"/>
      <c r="CH78" s="276"/>
      <c r="CI78" s="276"/>
      <c r="CJ78" s="276"/>
      <c r="CK78" s="332"/>
      <c r="CL78" s="176"/>
      <c r="CM78" s="176"/>
      <c r="CN78" s="176"/>
      <c r="CO78" s="176"/>
      <c r="CP78" s="176"/>
      <c r="CQ78" s="176"/>
      <c r="CR78" s="176"/>
      <c r="CS78" s="176"/>
      <c r="CT78" s="176"/>
      <c r="CU78" s="176"/>
      <c r="CV78" s="176"/>
      <c r="CW78" s="176"/>
      <c r="CX78" s="176"/>
      <c r="CY78" s="176"/>
      <c r="CZ78" s="176"/>
      <c r="DA78" s="176"/>
    </row>
    <row r="79" spans="5:105" ht="6.75" customHeight="1">
      <c r="E79" s="610"/>
      <c r="F79" s="611"/>
      <c r="G79" s="188"/>
      <c r="H79" s="189"/>
      <c r="I79" s="189"/>
      <c r="J79" s="189"/>
      <c r="K79" s="189"/>
      <c r="L79" s="190"/>
      <c r="M79" s="361" t="s">
        <v>183</v>
      </c>
      <c r="N79" s="362"/>
      <c r="O79" s="362"/>
      <c r="P79" s="362"/>
      <c r="Q79" s="362"/>
      <c r="R79" s="362"/>
      <c r="S79" s="362"/>
      <c r="T79" s="362"/>
      <c r="U79" s="362"/>
      <c r="V79" s="362"/>
      <c r="W79" s="363"/>
      <c r="X79" s="645" t="s">
        <v>9</v>
      </c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646"/>
      <c r="AK79" s="147" t="s">
        <v>188</v>
      </c>
      <c r="AL79" s="514"/>
      <c r="AM79" s="514"/>
      <c r="AN79" s="514"/>
      <c r="AO79" s="514"/>
      <c r="AP79" s="514"/>
      <c r="AQ79" s="514"/>
      <c r="AR79" s="514"/>
      <c r="AS79" s="514"/>
      <c r="AT79" s="514"/>
      <c r="AU79" s="514"/>
      <c r="AV79" s="514"/>
      <c r="AW79" s="514"/>
      <c r="AX79" s="514"/>
      <c r="AY79" s="514"/>
      <c r="AZ79" s="514"/>
      <c r="BA79" s="514"/>
      <c r="BB79" s="514"/>
      <c r="BC79" s="514"/>
      <c r="BD79" s="514"/>
      <c r="BE79" s="514"/>
      <c r="BF79" s="514"/>
      <c r="BG79" s="624"/>
      <c r="BH79" s="513"/>
      <c r="BI79" s="514"/>
      <c r="BJ79" s="514"/>
      <c r="BK79" s="514"/>
      <c r="BL79" s="514"/>
      <c r="BM79" s="514"/>
      <c r="BN79" s="514"/>
      <c r="BO79" s="514"/>
      <c r="BP79" s="514"/>
      <c r="BQ79" s="514"/>
      <c r="BR79" s="514"/>
      <c r="BS79" s="514"/>
      <c r="BT79" s="514"/>
      <c r="BU79" s="514"/>
      <c r="BV79" s="113"/>
      <c r="BW79" s="288"/>
      <c r="BX79" s="288"/>
      <c r="BY79" s="288"/>
      <c r="BZ79" s="288"/>
      <c r="CA79" s="400"/>
      <c r="CB79" s="319" t="s">
        <v>122</v>
      </c>
      <c r="CC79" s="326"/>
      <c r="CD79" s="326"/>
      <c r="CE79" s="326"/>
      <c r="CF79" s="327"/>
      <c r="CG79" s="248"/>
      <c r="CH79" s="248"/>
      <c r="CI79" s="248"/>
      <c r="CJ79" s="248"/>
      <c r="CK79" s="249"/>
      <c r="CL79" s="422" t="s">
        <v>47</v>
      </c>
      <c r="CM79" s="422"/>
      <c r="CN79" s="422"/>
      <c r="CO79" s="422"/>
      <c r="CP79" s="422"/>
      <c r="CQ79" s="422"/>
      <c r="CR79" s="422"/>
      <c r="CS79" s="422"/>
      <c r="CT79" s="422"/>
      <c r="CU79" s="422"/>
      <c r="CV79" s="422"/>
      <c r="CW79" s="422"/>
      <c r="CX79" s="422"/>
      <c r="CY79" s="422"/>
      <c r="CZ79" s="422"/>
      <c r="DA79" s="422"/>
    </row>
    <row r="80" spans="5:107" ht="6.75" customHeight="1">
      <c r="E80" s="610"/>
      <c r="F80" s="611"/>
      <c r="G80" s="188"/>
      <c r="H80" s="189"/>
      <c r="I80" s="189"/>
      <c r="J80" s="189"/>
      <c r="K80" s="189"/>
      <c r="L80" s="190"/>
      <c r="M80" s="361"/>
      <c r="N80" s="362"/>
      <c r="O80" s="362"/>
      <c r="P80" s="362"/>
      <c r="Q80" s="362"/>
      <c r="R80" s="362"/>
      <c r="S80" s="362"/>
      <c r="T80" s="362"/>
      <c r="U80" s="362"/>
      <c r="V80" s="362"/>
      <c r="W80" s="363"/>
      <c r="X80" s="367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368"/>
      <c r="AK80" s="150"/>
      <c r="AL80" s="516"/>
      <c r="AM80" s="516"/>
      <c r="AN80" s="516"/>
      <c r="AO80" s="516"/>
      <c r="AP80" s="516"/>
      <c r="AQ80" s="516"/>
      <c r="AR80" s="516"/>
      <c r="AS80" s="516"/>
      <c r="AT80" s="516"/>
      <c r="AU80" s="516"/>
      <c r="AV80" s="516"/>
      <c r="AW80" s="516"/>
      <c r="AX80" s="516"/>
      <c r="AY80" s="516"/>
      <c r="AZ80" s="516"/>
      <c r="BA80" s="516"/>
      <c r="BB80" s="516"/>
      <c r="BC80" s="516"/>
      <c r="BD80" s="516"/>
      <c r="BE80" s="516"/>
      <c r="BF80" s="516"/>
      <c r="BG80" s="625"/>
      <c r="BH80" s="515"/>
      <c r="BI80" s="516"/>
      <c r="BJ80" s="516"/>
      <c r="BK80" s="516"/>
      <c r="BL80" s="516"/>
      <c r="BM80" s="516"/>
      <c r="BN80" s="516"/>
      <c r="BO80" s="516"/>
      <c r="BP80" s="516"/>
      <c r="BQ80" s="516"/>
      <c r="BR80" s="516"/>
      <c r="BS80" s="516"/>
      <c r="BT80" s="516"/>
      <c r="BU80" s="516"/>
      <c r="BV80" s="114"/>
      <c r="BW80" s="291"/>
      <c r="BX80" s="291"/>
      <c r="BY80" s="291"/>
      <c r="BZ80" s="291"/>
      <c r="CA80" s="401"/>
      <c r="CB80" s="328"/>
      <c r="CC80" s="329"/>
      <c r="CD80" s="329"/>
      <c r="CE80" s="329"/>
      <c r="CF80" s="330"/>
      <c r="CG80" s="250"/>
      <c r="CH80" s="250"/>
      <c r="CI80" s="250"/>
      <c r="CJ80" s="250"/>
      <c r="CK80" s="251"/>
      <c r="CL80" s="422"/>
      <c r="CM80" s="422"/>
      <c r="CN80" s="422"/>
      <c r="CO80" s="422"/>
      <c r="CP80" s="422"/>
      <c r="CQ80" s="422"/>
      <c r="CR80" s="422"/>
      <c r="CS80" s="422"/>
      <c r="CT80" s="422"/>
      <c r="CU80" s="422"/>
      <c r="CV80" s="422"/>
      <c r="CW80" s="422"/>
      <c r="CX80" s="422"/>
      <c r="CY80" s="422"/>
      <c r="CZ80" s="422"/>
      <c r="DA80" s="422"/>
      <c r="DC80" s="125"/>
    </row>
    <row r="81" spans="5:105" ht="6.75" customHeight="1">
      <c r="E81" s="610"/>
      <c r="F81" s="611"/>
      <c r="G81" s="188"/>
      <c r="H81" s="189"/>
      <c r="I81" s="189"/>
      <c r="J81" s="189"/>
      <c r="K81" s="189"/>
      <c r="L81" s="190"/>
      <c r="M81" s="361"/>
      <c r="N81" s="362"/>
      <c r="O81" s="362"/>
      <c r="P81" s="362"/>
      <c r="Q81" s="362"/>
      <c r="R81" s="362"/>
      <c r="S81" s="362"/>
      <c r="T81" s="362"/>
      <c r="U81" s="362"/>
      <c r="V81" s="362"/>
      <c r="W81" s="363"/>
      <c r="X81" s="367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68"/>
      <c r="AK81" s="515"/>
      <c r="AL81" s="516"/>
      <c r="AM81" s="516"/>
      <c r="AN81" s="516"/>
      <c r="AO81" s="516"/>
      <c r="AP81" s="516"/>
      <c r="AQ81" s="516"/>
      <c r="AR81" s="516"/>
      <c r="AS81" s="516"/>
      <c r="AT81" s="516"/>
      <c r="AU81" s="516"/>
      <c r="AV81" s="516"/>
      <c r="AW81" s="516"/>
      <c r="AX81" s="516"/>
      <c r="AY81" s="516"/>
      <c r="AZ81" s="516"/>
      <c r="BA81" s="516"/>
      <c r="BB81" s="516"/>
      <c r="BC81" s="516"/>
      <c r="BD81" s="516"/>
      <c r="BE81" s="516"/>
      <c r="BF81" s="516"/>
      <c r="BG81" s="625"/>
      <c r="BH81" s="515"/>
      <c r="BI81" s="516"/>
      <c r="BJ81" s="516"/>
      <c r="BK81" s="516"/>
      <c r="BL81" s="516"/>
      <c r="BM81" s="516"/>
      <c r="BN81" s="516"/>
      <c r="BO81" s="516"/>
      <c r="BP81" s="516"/>
      <c r="BQ81" s="516"/>
      <c r="BR81" s="516"/>
      <c r="BS81" s="516"/>
      <c r="BT81" s="516"/>
      <c r="BU81" s="516"/>
      <c r="BV81" s="114"/>
      <c r="BW81" s="291"/>
      <c r="BX81" s="291"/>
      <c r="BY81" s="291"/>
      <c r="BZ81" s="291"/>
      <c r="CA81" s="401"/>
      <c r="CB81" s="328"/>
      <c r="CC81" s="329"/>
      <c r="CD81" s="329"/>
      <c r="CE81" s="329"/>
      <c r="CF81" s="330"/>
      <c r="CG81" s="250"/>
      <c r="CH81" s="250"/>
      <c r="CI81" s="250"/>
      <c r="CJ81" s="250"/>
      <c r="CK81" s="251"/>
      <c r="CL81" s="422"/>
      <c r="CM81" s="422"/>
      <c r="CN81" s="422"/>
      <c r="CO81" s="422"/>
      <c r="CP81" s="422"/>
      <c r="CQ81" s="422"/>
      <c r="CR81" s="422"/>
      <c r="CS81" s="422"/>
      <c r="CT81" s="422"/>
      <c r="CU81" s="422"/>
      <c r="CV81" s="422"/>
      <c r="CW81" s="422"/>
      <c r="CX81" s="422"/>
      <c r="CY81" s="422"/>
      <c r="CZ81" s="422"/>
      <c r="DA81" s="422"/>
    </row>
    <row r="82" spans="5:105" ht="6.75" customHeight="1">
      <c r="E82" s="610"/>
      <c r="F82" s="611"/>
      <c r="G82" s="188"/>
      <c r="H82" s="189"/>
      <c r="I82" s="189"/>
      <c r="J82" s="189"/>
      <c r="K82" s="189"/>
      <c r="L82" s="190"/>
      <c r="M82" s="361"/>
      <c r="N82" s="362"/>
      <c r="O82" s="362"/>
      <c r="P82" s="362"/>
      <c r="Q82" s="362"/>
      <c r="R82" s="362"/>
      <c r="S82" s="362"/>
      <c r="T82" s="362"/>
      <c r="U82" s="362"/>
      <c r="V82" s="362"/>
      <c r="W82" s="363"/>
      <c r="X82" s="647"/>
      <c r="Y82" s="648"/>
      <c r="Z82" s="648"/>
      <c r="AA82" s="648"/>
      <c r="AB82" s="648"/>
      <c r="AC82" s="648"/>
      <c r="AD82" s="648"/>
      <c r="AE82" s="648"/>
      <c r="AF82" s="648"/>
      <c r="AG82" s="648"/>
      <c r="AH82" s="648"/>
      <c r="AI82" s="648"/>
      <c r="AJ82" s="649"/>
      <c r="AK82" s="517"/>
      <c r="AL82" s="518"/>
      <c r="AM82" s="518"/>
      <c r="AN82" s="518"/>
      <c r="AO82" s="518"/>
      <c r="AP82" s="518"/>
      <c r="AQ82" s="518"/>
      <c r="AR82" s="518"/>
      <c r="AS82" s="518"/>
      <c r="AT82" s="518"/>
      <c r="AU82" s="518"/>
      <c r="AV82" s="518"/>
      <c r="AW82" s="518"/>
      <c r="AX82" s="518"/>
      <c r="AY82" s="518"/>
      <c r="AZ82" s="518"/>
      <c r="BA82" s="518"/>
      <c r="BB82" s="518"/>
      <c r="BC82" s="518"/>
      <c r="BD82" s="518"/>
      <c r="BE82" s="518"/>
      <c r="BF82" s="518"/>
      <c r="BG82" s="626"/>
      <c r="BH82" s="517"/>
      <c r="BI82" s="518"/>
      <c r="BJ82" s="518"/>
      <c r="BK82" s="518"/>
      <c r="BL82" s="518"/>
      <c r="BM82" s="518"/>
      <c r="BN82" s="518"/>
      <c r="BO82" s="518"/>
      <c r="BP82" s="518"/>
      <c r="BQ82" s="518"/>
      <c r="BR82" s="518"/>
      <c r="BS82" s="518"/>
      <c r="BT82" s="518"/>
      <c r="BU82" s="518"/>
      <c r="BV82" s="115"/>
      <c r="BW82" s="294"/>
      <c r="BX82" s="294"/>
      <c r="BY82" s="294"/>
      <c r="BZ82" s="294"/>
      <c r="CA82" s="402"/>
      <c r="CB82" s="242"/>
      <c r="CC82" s="243"/>
      <c r="CD82" s="243"/>
      <c r="CE82" s="243"/>
      <c r="CF82" s="244"/>
      <c r="CG82" s="252"/>
      <c r="CH82" s="252"/>
      <c r="CI82" s="252"/>
      <c r="CJ82" s="252"/>
      <c r="CK82" s="253"/>
      <c r="CL82" s="422"/>
      <c r="CM82" s="422"/>
      <c r="CN82" s="422"/>
      <c r="CO82" s="422"/>
      <c r="CP82" s="422"/>
      <c r="CQ82" s="422"/>
      <c r="CR82" s="422"/>
      <c r="CS82" s="422"/>
      <c r="CT82" s="422"/>
      <c r="CU82" s="422"/>
      <c r="CV82" s="422"/>
      <c r="CW82" s="422"/>
      <c r="CX82" s="422"/>
      <c r="CY82" s="422"/>
      <c r="CZ82" s="422"/>
      <c r="DA82" s="422"/>
    </row>
    <row r="83" spans="5:105" ht="6.75" customHeight="1">
      <c r="E83" s="610"/>
      <c r="F83" s="611"/>
      <c r="G83" s="188"/>
      <c r="H83" s="189"/>
      <c r="I83" s="189"/>
      <c r="J83" s="189"/>
      <c r="K83" s="189"/>
      <c r="L83" s="190"/>
      <c r="M83" s="168" t="s">
        <v>184</v>
      </c>
      <c r="N83" s="169"/>
      <c r="O83" s="169"/>
      <c r="P83" s="169"/>
      <c r="Q83" s="169"/>
      <c r="R83" s="169"/>
      <c r="S83" s="169"/>
      <c r="T83" s="169"/>
      <c r="U83" s="169"/>
      <c r="V83" s="169"/>
      <c r="W83" s="170"/>
      <c r="X83" s="468" t="s">
        <v>187</v>
      </c>
      <c r="Y83" s="469"/>
      <c r="Z83" s="469"/>
      <c r="AA83" s="469"/>
      <c r="AB83" s="469"/>
      <c r="AC83" s="469"/>
      <c r="AD83" s="469"/>
      <c r="AE83" s="469"/>
      <c r="AF83" s="469"/>
      <c r="AG83" s="469"/>
      <c r="AH83" s="469"/>
      <c r="AI83" s="469"/>
      <c r="AJ83" s="470"/>
      <c r="AK83" s="491" t="s">
        <v>189</v>
      </c>
      <c r="AL83" s="492"/>
      <c r="AM83" s="492"/>
      <c r="AN83" s="492"/>
      <c r="AO83" s="492"/>
      <c r="AP83" s="492"/>
      <c r="AQ83" s="492"/>
      <c r="AR83" s="492"/>
      <c r="AS83" s="492"/>
      <c r="AT83" s="492"/>
      <c r="AU83" s="492"/>
      <c r="AV83" s="492"/>
      <c r="AW83" s="492"/>
      <c r="AX83" s="492"/>
      <c r="AY83" s="492"/>
      <c r="AZ83" s="492"/>
      <c r="BA83" s="492"/>
      <c r="BB83" s="492"/>
      <c r="BC83" s="492"/>
      <c r="BD83" s="492"/>
      <c r="BE83" s="492"/>
      <c r="BF83" s="492"/>
      <c r="BG83" s="493"/>
      <c r="BH83" s="500"/>
      <c r="BI83" s="501"/>
      <c r="BJ83" s="501"/>
      <c r="BK83" s="501"/>
      <c r="BL83" s="501"/>
      <c r="BM83" s="501"/>
      <c r="BN83" s="501"/>
      <c r="BO83" s="501"/>
      <c r="BP83" s="501"/>
      <c r="BQ83" s="501"/>
      <c r="BR83" s="501"/>
      <c r="BS83" s="501"/>
      <c r="BT83" s="501"/>
      <c r="BU83" s="501"/>
      <c r="BV83" s="502"/>
      <c r="BW83" s="288"/>
      <c r="BX83" s="288"/>
      <c r="BY83" s="288"/>
      <c r="BZ83" s="288"/>
      <c r="CA83" s="400"/>
      <c r="CB83" s="409" t="s">
        <v>65</v>
      </c>
      <c r="CC83" s="410"/>
      <c r="CD83" s="410"/>
      <c r="CE83" s="410"/>
      <c r="CF83" s="411"/>
      <c r="CG83" s="288"/>
      <c r="CH83" s="288"/>
      <c r="CI83" s="288"/>
      <c r="CJ83" s="288"/>
      <c r="CK83" s="289"/>
      <c r="CL83" s="176" t="s">
        <v>47</v>
      </c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</row>
    <row r="84" spans="5:105" ht="6.75" customHeight="1">
      <c r="E84" s="610"/>
      <c r="F84" s="611"/>
      <c r="G84" s="188"/>
      <c r="H84" s="189"/>
      <c r="I84" s="189"/>
      <c r="J84" s="189"/>
      <c r="K84" s="189"/>
      <c r="L84" s="190"/>
      <c r="M84" s="171"/>
      <c r="N84" s="172"/>
      <c r="O84" s="172"/>
      <c r="P84" s="172"/>
      <c r="Q84" s="172"/>
      <c r="R84" s="172"/>
      <c r="S84" s="172"/>
      <c r="T84" s="172"/>
      <c r="U84" s="172"/>
      <c r="V84" s="172"/>
      <c r="W84" s="173"/>
      <c r="X84" s="471"/>
      <c r="Y84" s="472"/>
      <c r="Z84" s="472"/>
      <c r="AA84" s="472"/>
      <c r="AB84" s="472"/>
      <c r="AC84" s="472"/>
      <c r="AD84" s="472"/>
      <c r="AE84" s="472"/>
      <c r="AF84" s="472"/>
      <c r="AG84" s="472"/>
      <c r="AH84" s="472"/>
      <c r="AI84" s="472"/>
      <c r="AJ84" s="473"/>
      <c r="AK84" s="494"/>
      <c r="AL84" s="495"/>
      <c r="AM84" s="495"/>
      <c r="AN84" s="495"/>
      <c r="AO84" s="495"/>
      <c r="AP84" s="495"/>
      <c r="AQ84" s="495"/>
      <c r="AR84" s="495"/>
      <c r="AS84" s="495"/>
      <c r="AT84" s="495"/>
      <c r="AU84" s="495"/>
      <c r="AV84" s="495"/>
      <c r="AW84" s="495"/>
      <c r="AX84" s="495"/>
      <c r="AY84" s="495"/>
      <c r="AZ84" s="495"/>
      <c r="BA84" s="495"/>
      <c r="BB84" s="495"/>
      <c r="BC84" s="495"/>
      <c r="BD84" s="495"/>
      <c r="BE84" s="495"/>
      <c r="BF84" s="495"/>
      <c r="BG84" s="496"/>
      <c r="BH84" s="503"/>
      <c r="BI84" s="504"/>
      <c r="BJ84" s="504"/>
      <c r="BK84" s="504"/>
      <c r="BL84" s="504"/>
      <c r="BM84" s="504"/>
      <c r="BN84" s="504"/>
      <c r="BO84" s="504"/>
      <c r="BP84" s="504"/>
      <c r="BQ84" s="504"/>
      <c r="BR84" s="504"/>
      <c r="BS84" s="504"/>
      <c r="BT84" s="504"/>
      <c r="BU84" s="504"/>
      <c r="BV84" s="505"/>
      <c r="BW84" s="291"/>
      <c r="BX84" s="291"/>
      <c r="BY84" s="291"/>
      <c r="BZ84" s="291"/>
      <c r="CA84" s="401"/>
      <c r="CB84" s="412"/>
      <c r="CC84" s="413"/>
      <c r="CD84" s="413"/>
      <c r="CE84" s="413"/>
      <c r="CF84" s="414"/>
      <c r="CG84" s="291"/>
      <c r="CH84" s="291"/>
      <c r="CI84" s="291"/>
      <c r="CJ84" s="291"/>
      <c r="CK84" s="292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</row>
    <row r="85" spans="5:105" ht="6.75" customHeight="1">
      <c r="E85" s="610"/>
      <c r="F85" s="611"/>
      <c r="G85" s="188"/>
      <c r="H85" s="189"/>
      <c r="I85" s="189"/>
      <c r="J85" s="189"/>
      <c r="K85" s="189"/>
      <c r="L85" s="190"/>
      <c r="M85" s="171"/>
      <c r="N85" s="172"/>
      <c r="O85" s="172"/>
      <c r="P85" s="172"/>
      <c r="Q85" s="172"/>
      <c r="R85" s="172"/>
      <c r="S85" s="172"/>
      <c r="T85" s="172"/>
      <c r="U85" s="172"/>
      <c r="V85" s="172"/>
      <c r="W85" s="173"/>
      <c r="X85" s="471"/>
      <c r="Y85" s="472"/>
      <c r="Z85" s="472"/>
      <c r="AA85" s="472"/>
      <c r="AB85" s="472"/>
      <c r="AC85" s="472"/>
      <c r="AD85" s="472"/>
      <c r="AE85" s="472"/>
      <c r="AF85" s="472"/>
      <c r="AG85" s="472"/>
      <c r="AH85" s="472"/>
      <c r="AI85" s="472"/>
      <c r="AJ85" s="473"/>
      <c r="AK85" s="494"/>
      <c r="AL85" s="495"/>
      <c r="AM85" s="495"/>
      <c r="AN85" s="495"/>
      <c r="AO85" s="495"/>
      <c r="AP85" s="495"/>
      <c r="AQ85" s="495"/>
      <c r="AR85" s="495"/>
      <c r="AS85" s="495"/>
      <c r="AT85" s="495"/>
      <c r="AU85" s="495"/>
      <c r="AV85" s="495"/>
      <c r="AW85" s="495"/>
      <c r="AX85" s="495"/>
      <c r="AY85" s="495"/>
      <c r="AZ85" s="495"/>
      <c r="BA85" s="495"/>
      <c r="BB85" s="495"/>
      <c r="BC85" s="495"/>
      <c r="BD85" s="495"/>
      <c r="BE85" s="495"/>
      <c r="BF85" s="495"/>
      <c r="BG85" s="496"/>
      <c r="BH85" s="503"/>
      <c r="BI85" s="504"/>
      <c r="BJ85" s="504"/>
      <c r="BK85" s="504"/>
      <c r="BL85" s="504"/>
      <c r="BM85" s="504"/>
      <c r="BN85" s="504"/>
      <c r="BO85" s="504"/>
      <c r="BP85" s="504"/>
      <c r="BQ85" s="504"/>
      <c r="BR85" s="504"/>
      <c r="BS85" s="504"/>
      <c r="BT85" s="504"/>
      <c r="BU85" s="504"/>
      <c r="BV85" s="505"/>
      <c r="BW85" s="291"/>
      <c r="BX85" s="291"/>
      <c r="BY85" s="291"/>
      <c r="BZ85" s="291"/>
      <c r="CA85" s="401"/>
      <c r="CB85" s="412"/>
      <c r="CC85" s="413"/>
      <c r="CD85" s="413"/>
      <c r="CE85" s="413"/>
      <c r="CF85" s="414"/>
      <c r="CG85" s="291"/>
      <c r="CH85" s="291"/>
      <c r="CI85" s="291"/>
      <c r="CJ85" s="291"/>
      <c r="CK85" s="292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</row>
    <row r="86" spans="5:105" ht="6.75" customHeight="1">
      <c r="E86" s="610"/>
      <c r="F86" s="611"/>
      <c r="G86" s="188"/>
      <c r="H86" s="189"/>
      <c r="I86" s="189"/>
      <c r="J86" s="189"/>
      <c r="K86" s="189"/>
      <c r="L86" s="190"/>
      <c r="M86" s="171"/>
      <c r="N86" s="172"/>
      <c r="O86" s="172"/>
      <c r="P86" s="172"/>
      <c r="Q86" s="172"/>
      <c r="R86" s="172"/>
      <c r="S86" s="172"/>
      <c r="T86" s="172"/>
      <c r="U86" s="172"/>
      <c r="V86" s="172"/>
      <c r="W86" s="173"/>
      <c r="X86" s="471"/>
      <c r="Y86" s="472"/>
      <c r="Z86" s="472"/>
      <c r="AA86" s="472"/>
      <c r="AB86" s="472"/>
      <c r="AC86" s="472"/>
      <c r="AD86" s="472"/>
      <c r="AE86" s="472"/>
      <c r="AF86" s="472"/>
      <c r="AG86" s="472"/>
      <c r="AH86" s="472"/>
      <c r="AI86" s="472"/>
      <c r="AJ86" s="473"/>
      <c r="AK86" s="494"/>
      <c r="AL86" s="495"/>
      <c r="AM86" s="495"/>
      <c r="AN86" s="495"/>
      <c r="AO86" s="495"/>
      <c r="AP86" s="495"/>
      <c r="AQ86" s="495"/>
      <c r="AR86" s="495"/>
      <c r="AS86" s="495"/>
      <c r="AT86" s="495"/>
      <c r="AU86" s="495"/>
      <c r="AV86" s="495"/>
      <c r="AW86" s="495"/>
      <c r="AX86" s="495"/>
      <c r="AY86" s="495"/>
      <c r="AZ86" s="495"/>
      <c r="BA86" s="495"/>
      <c r="BB86" s="495"/>
      <c r="BC86" s="495"/>
      <c r="BD86" s="495"/>
      <c r="BE86" s="495"/>
      <c r="BF86" s="495"/>
      <c r="BG86" s="496"/>
      <c r="BH86" s="503"/>
      <c r="BI86" s="504"/>
      <c r="BJ86" s="504"/>
      <c r="BK86" s="504"/>
      <c r="BL86" s="504"/>
      <c r="BM86" s="504"/>
      <c r="BN86" s="504"/>
      <c r="BO86" s="504"/>
      <c r="BP86" s="504"/>
      <c r="BQ86" s="504"/>
      <c r="BR86" s="504"/>
      <c r="BS86" s="504"/>
      <c r="BT86" s="504"/>
      <c r="BU86" s="504"/>
      <c r="BV86" s="505"/>
      <c r="BW86" s="291"/>
      <c r="BX86" s="291"/>
      <c r="BY86" s="291"/>
      <c r="BZ86" s="291"/>
      <c r="CA86" s="401"/>
      <c r="CB86" s="412"/>
      <c r="CC86" s="413"/>
      <c r="CD86" s="413"/>
      <c r="CE86" s="413"/>
      <c r="CF86" s="414"/>
      <c r="CG86" s="291"/>
      <c r="CH86" s="291"/>
      <c r="CI86" s="291"/>
      <c r="CJ86" s="291"/>
      <c r="CK86" s="292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</row>
    <row r="87" spans="5:105" ht="6.75" customHeight="1">
      <c r="E87" s="610"/>
      <c r="F87" s="611"/>
      <c r="G87" s="188"/>
      <c r="H87" s="189"/>
      <c r="I87" s="189"/>
      <c r="J87" s="189"/>
      <c r="K87" s="189"/>
      <c r="L87" s="190"/>
      <c r="M87" s="171"/>
      <c r="N87" s="172"/>
      <c r="O87" s="172"/>
      <c r="P87" s="172"/>
      <c r="Q87" s="172"/>
      <c r="R87" s="172"/>
      <c r="S87" s="172"/>
      <c r="T87" s="172"/>
      <c r="U87" s="172"/>
      <c r="V87" s="172"/>
      <c r="W87" s="173"/>
      <c r="X87" s="471"/>
      <c r="Y87" s="472"/>
      <c r="Z87" s="472"/>
      <c r="AA87" s="472"/>
      <c r="AB87" s="472"/>
      <c r="AC87" s="472"/>
      <c r="AD87" s="472"/>
      <c r="AE87" s="472"/>
      <c r="AF87" s="472"/>
      <c r="AG87" s="472"/>
      <c r="AH87" s="472"/>
      <c r="AI87" s="472"/>
      <c r="AJ87" s="473"/>
      <c r="AK87" s="494"/>
      <c r="AL87" s="495"/>
      <c r="AM87" s="495"/>
      <c r="AN87" s="495"/>
      <c r="AO87" s="495"/>
      <c r="AP87" s="495"/>
      <c r="AQ87" s="495"/>
      <c r="AR87" s="495"/>
      <c r="AS87" s="495"/>
      <c r="AT87" s="495"/>
      <c r="AU87" s="495"/>
      <c r="AV87" s="495"/>
      <c r="AW87" s="495"/>
      <c r="AX87" s="495"/>
      <c r="AY87" s="495"/>
      <c r="AZ87" s="495"/>
      <c r="BA87" s="495"/>
      <c r="BB87" s="495"/>
      <c r="BC87" s="495"/>
      <c r="BD87" s="495"/>
      <c r="BE87" s="495"/>
      <c r="BF87" s="495"/>
      <c r="BG87" s="496"/>
      <c r="BH87" s="503"/>
      <c r="BI87" s="504"/>
      <c r="BJ87" s="504"/>
      <c r="BK87" s="504"/>
      <c r="BL87" s="504"/>
      <c r="BM87" s="504"/>
      <c r="BN87" s="504"/>
      <c r="BO87" s="504"/>
      <c r="BP87" s="504"/>
      <c r="BQ87" s="504"/>
      <c r="BR87" s="504"/>
      <c r="BS87" s="504"/>
      <c r="BT87" s="504"/>
      <c r="BU87" s="504"/>
      <c r="BV87" s="505"/>
      <c r="BW87" s="291"/>
      <c r="BX87" s="291"/>
      <c r="BY87" s="291"/>
      <c r="BZ87" s="291"/>
      <c r="CA87" s="401"/>
      <c r="CB87" s="412"/>
      <c r="CC87" s="413"/>
      <c r="CD87" s="413"/>
      <c r="CE87" s="413"/>
      <c r="CF87" s="414"/>
      <c r="CG87" s="291"/>
      <c r="CH87" s="291"/>
      <c r="CI87" s="291"/>
      <c r="CJ87" s="291"/>
      <c r="CK87" s="292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</row>
    <row r="88" spans="5:105" ht="6.75" customHeight="1">
      <c r="E88" s="610"/>
      <c r="F88" s="611"/>
      <c r="G88" s="188"/>
      <c r="H88" s="189"/>
      <c r="I88" s="189"/>
      <c r="J88" s="189"/>
      <c r="K88" s="189"/>
      <c r="L88" s="190"/>
      <c r="M88" s="642"/>
      <c r="N88" s="643"/>
      <c r="O88" s="643"/>
      <c r="P88" s="643"/>
      <c r="Q88" s="643"/>
      <c r="R88" s="643"/>
      <c r="S88" s="643"/>
      <c r="T88" s="643"/>
      <c r="U88" s="643"/>
      <c r="V88" s="643"/>
      <c r="W88" s="644"/>
      <c r="X88" s="474"/>
      <c r="Y88" s="475"/>
      <c r="Z88" s="475"/>
      <c r="AA88" s="475"/>
      <c r="AB88" s="475"/>
      <c r="AC88" s="475"/>
      <c r="AD88" s="475"/>
      <c r="AE88" s="475"/>
      <c r="AF88" s="475"/>
      <c r="AG88" s="475"/>
      <c r="AH88" s="475"/>
      <c r="AI88" s="475"/>
      <c r="AJ88" s="476"/>
      <c r="AK88" s="497"/>
      <c r="AL88" s="498"/>
      <c r="AM88" s="498"/>
      <c r="AN88" s="498"/>
      <c r="AO88" s="498"/>
      <c r="AP88" s="498"/>
      <c r="AQ88" s="498"/>
      <c r="AR88" s="498"/>
      <c r="AS88" s="498"/>
      <c r="AT88" s="498"/>
      <c r="AU88" s="498"/>
      <c r="AV88" s="498"/>
      <c r="AW88" s="498"/>
      <c r="AX88" s="498"/>
      <c r="AY88" s="498"/>
      <c r="AZ88" s="498"/>
      <c r="BA88" s="498"/>
      <c r="BB88" s="498"/>
      <c r="BC88" s="498"/>
      <c r="BD88" s="498"/>
      <c r="BE88" s="498"/>
      <c r="BF88" s="498"/>
      <c r="BG88" s="499"/>
      <c r="BH88" s="506"/>
      <c r="BI88" s="507"/>
      <c r="BJ88" s="507"/>
      <c r="BK88" s="507"/>
      <c r="BL88" s="507"/>
      <c r="BM88" s="507"/>
      <c r="BN88" s="507"/>
      <c r="BO88" s="507"/>
      <c r="BP88" s="507"/>
      <c r="BQ88" s="507"/>
      <c r="BR88" s="507"/>
      <c r="BS88" s="507"/>
      <c r="BT88" s="507"/>
      <c r="BU88" s="507"/>
      <c r="BV88" s="508"/>
      <c r="BW88" s="294"/>
      <c r="BX88" s="294"/>
      <c r="BY88" s="294"/>
      <c r="BZ88" s="294"/>
      <c r="CA88" s="402"/>
      <c r="CB88" s="415"/>
      <c r="CC88" s="416"/>
      <c r="CD88" s="416"/>
      <c r="CE88" s="416"/>
      <c r="CF88" s="417"/>
      <c r="CG88" s="294"/>
      <c r="CH88" s="294"/>
      <c r="CI88" s="294"/>
      <c r="CJ88" s="294"/>
      <c r="CK88" s="237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</row>
    <row r="89" spans="5:105" ht="6.75" customHeight="1">
      <c r="E89" s="610"/>
      <c r="F89" s="611"/>
      <c r="G89" s="188"/>
      <c r="H89" s="189"/>
      <c r="I89" s="189"/>
      <c r="J89" s="189"/>
      <c r="K89" s="189"/>
      <c r="L89" s="190"/>
      <c r="M89" s="465" t="s">
        <v>13</v>
      </c>
      <c r="N89" s="466"/>
      <c r="O89" s="466"/>
      <c r="P89" s="466"/>
      <c r="Q89" s="466"/>
      <c r="R89" s="466"/>
      <c r="S89" s="466"/>
      <c r="T89" s="466"/>
      <c r="U89" s="466"/>
      <c r="V89" s="466"/>
      <c r="W89" s="467"/>
      <c r="X89" s="191" t="str">
        <f>IF(AH5="戸開走行保護装置","?",VLOOKUP(AH5,DH20:DR28,8,FALSE))</f>
        <v>全ブレーキによる、かご停止距離を測定する。</v>
      </c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3"/>
      <c r="AK89" s="482" t="s">
        <v>190</v>
      </c>
      <c r="AL89" s="483"/>
      <c r="AM89" s="483"/>
      <c r="AN89" s="483"/>
      <c r="AO89" s="483"/>
      <c r="AP89" s="483"/>
      <c r="AQ89" s="483"/>
      <c r="AR89" s="483"/>
      <c r="AS89" s="483"/>
      <c r="AT89" s="483"/>
      <c r="AU89" s="483"/>
      <c r="AV89" s="483"/>
      <c r="AW89" s="483"/>
      <c r="AX89" s="483"/>
      <c r="AY89" s="483"/>
      <c r="AZ89" s="483"/>
      <c r="BA89" s="483"/>
      <c r="BB89" s="483"/>
      <c r="BC89" s="483"/>
      <c r="BD89" s="483"/>
      <c r="BE89" s="483"/>
      <c r="BF89" s="483"/>
      <c r="BG89" s="484"/>
      <c r="BH89" s="67"/>
      <c r="BI89" s="68"/>
      <c r="BJ89" s="68"/>
      <c r="BK89" s="68"/>
      <c r="BL89" s="68"/>
      <c r="BM89" s="68"/>
      <c r="BN89" s="110"/>
      <c r="BO89" s="110"/>
      <c r="BP89" s="110"/>
      <c r="BQ89" s="110"/>
      <c r="BR89" s="110"/>
      <c r="BS89" s="68"/>
      <c r="BT89" s="68"/>
      <c r="BU89" s="68"/>
      <c r="BV89" s="116"/>
      <c r="BW89" s="320">
        <f>IF(BN90="","",IF(AND(AU95&lt;=BN90,BN90&lt;=AU93),"○",""))</f>
      </c>
      <c r="BX89" s="320"/>
      <c r="BY89" s="320"/>
      <c r="BZ89" s="320"/>
      <c r="CA89" s="404"/>
      <c r="CB89" s="319" t="s">
        <v>64</v>
      </c>
      <c r="CC89" s="326"/>
      <c r="CD89" s="326"/>
      <c r="CE89" s="326"/>
      <c r="CF89" s="327"/>
      <c r="CG89" s="319">
        <f>IF(BN90="","",IF(OR(BN90&gt;AU93,BN90&lt;AU95),"○",""))</f>
      </c>
      <c r="CH89" s="320"/>
      <c r="CI89" s="320"/>
      <c r="CJ89" s="320"/>
      <c r="CK89" s="206"/>
      <c r="CL89" s="177" t="s">
        <v>49</v>
      </c>
      <c r="CM89" s="177"/>
      <c r="CN89" s="177"/>
      <c r="CO89" s="177"/>
      <c r="CP89" s="177"/>
      <c r="CQ89" s="177"/>
      <c r="CR89" s="177"/>
      <c r="CS89" s="177"/>
      <c r="CT89" s="177"/>
      <c r="CU89" s="177"/>
      <c r="CV89" s="177"/>
      <c r="CW89" s="177"/>
      <c r="CX89" s="177"/>
      <c r="CY89" s="177"/>
      <c r="CZ89" s="177"/>
      <c r="DA89" s="177"/>
    </row>
    <row r="90" spans="5:105" ht="6.75" customHeight="1">
      <c r="E90" s="610"/>
      <c r="F90" s="611"/>
      <c r="G90" s="188"/>
      <c r="H90" s="189"/>
      <c r="I90" s="189"/>
      <c r="J90" s="189"/>
      <c r="K90" s="189"/>
      <c r="L90" s="190"/>
      <c r="M90" s="384"/>
      <c r="N90" s="385"/>
      <c r="O90" s="385"/>
      <c r="P90" s="385"/>
      <c r="Q90" s="385"/>
      <c r="R90" s="385"/>
      <c r="S90" s="385"/>
      <c r="T90" s="385"/>
      <c r="U90" s="385"/>
      <c r="V90" s="385"/>
      <c r="W90" s="386"/>
      <c r="X90" s="194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6"/>
      <c r="AK90" s="485"/>
      <c r="AL90" s="486"/>
      <c r="AM90" s="486"/>
      <c r="AN90" s="486"/>
      <c r="AO90" s="486"/>
      <c r="AP90" s="486"/>
      <c r="AQ90" s="486"/>
      <c r="AR90" s="486"/>
      <c r="AS90" s="486"/>
      <c r="AT90" s="486"/>
      <c r="AU90" s="486"/>
      <c r="AV90" s="486"/>
      <c r="AW90" s="486"/>
      <c r="AX90" s="486"/>
      <c r="AY90" s="486"/>
      <c r="AZ90" s="486"/>
      <c r="BA90" s="486"/>
      <c r="BB90" s="486"/>
      <c r="BC90" s="486"/>
      <c r="BD90" s="486"/>
      <c r="BE90" s="486"/>
      <c r="BF90" s="486"/>
      <c r="BG90" s="487"/>
      <c r="BH90" s="103"/>
      <c r="BI90" s="136" t="s">
        <v>138</v>
      </c>
      <c r="BJ90" s="136"/>
      <c r="BK90" s="136"/>
      <c r="BL90" s="136"/>
      <c r="BM90" s="136"/>
      <c r="BN90" s="418"/>
      <c r="BO90" s="418"/>
      <c r="BP90" s="418"/>
      <c r="BQ90" s="418"/>
      <c r="BR90" s="418"/>
      <c r="BS90" s="418"/>
      <c r="BT90" s="136" t="s">
        <v>35</v>
      </c>
      <c r="BU90" s="136"/>
      <c r="BV90" s="72"/>
      <c r="BW90" s="322"/>
      <c r="BX90" s="322"/>
      <c r="BY90" s="322"/>
      <c r="BZ90" s="322"/>
      <c r="CA90" s="406"/>
      <c r="CB90" s="328"/>
      <c r="CC90" s="329"/>
      <c r="CD90" s="329"/>
      <c r="CE90" s="329"/>
      <c r="CF90" s="330"/>
      <c r="CG90" s="321"/>
      <c r="CH90" s="322"/>
      <c r="CI90" s="322"/>
      <c r="CJ90" s="322"/>
      <c r="CK90" s="209"/>
      <c r="CL90" s="177"/>
      <c r="CM90" s="177"/>
      <c r="CN90" s="177"/>
      <c r="CO90" s="177"/>
      <c r="CP90" s="177"/>
      <c r="CQ90" s="177"/>
      <c r="CR90" s="177"/>
      <c r="CS90" s="177"/>
      <c r="CT90" s="177"/>
      <c r="CU90" s="177"/>
      <c r="CV90" s="177"/>
      <c r="CW90" s="177"/>
      <c r="CX90" s="177"/>
      <c r="CY90" s="177"/>
      <c r="CZ90" s="177"/>
      <c r="DA90" s="177"/>
    </row>
    <row r="91" spans="5:105" ht="6.75" customHeight="1">
      <c r="E91" s="610"/>
      <c r="F91" s="611"/>
      <c r="G91" s="188"/>
      <c r="H91" s="189"/>
      <c r="I91" s="189"/>
      <c r="J91" s="189"/>
      <c r="K91" s="189"/>
      <c r="L91" s="190"/>
      <c r="M91" s="384"/>
      <c r="N91" s="385"/>
      <c r="O91" s="385"/>
      <c r="P91" s="385"/>
      <c r="Q91" s="385"/>
      <c r="R91" s="385"/>
      <c r="S91" s="385"/>
      <c r="T91" s="385"/>
      <c r="U91" s="385"/>
      <c r="V91" s="385"/>
      <c r="W91" s="386"/>
      <c r="X91" s="194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6"/>
      <c r="AK91" s="485"/>
      <c r="AL91" s="486"/>
      <c r="AM91" s="486"/>
      <c r="AN91" s="486"/>
      <c r="AO91" s="486"/>
      <c r="AP91" s="486"/>
      <c r="AQ91" s="486"/>
      <c r="AR91" s="486"/>
      <c r="AS91" s="486"/>
      <c r="AT91" s="486"/>
      <c r="AU91" s="486"/>
      <c r="AV91" s="486"/>
      <c r="AW91" s="486"/>
      <c r="AX91" s="486"/>
      <c r="AY91" s="486"/>
      <c r="AZ91" s="486"/>
      <c r="BA91" s="486"/>
      <c r="BB91" s="486"/>
      <c r="BC91" s="486"/>
      <c r="BD91" s="486"/>
      <c r="BE91" s="486"/>
      <c r="BF91" s="486"/>
      <c r="BG91" s="487"/>
      <c r="BH91" s="103"/>
      <c r="BI91" s="137"/>
      <c r="BJ91" s="137"/>
      <c r="BK91" s="137"/>
      <c r="BL91" s="137"/>
      <c r="BM91" s="137"/>
      <c r="BN91" s="419"/>
      <c r="BO91" s="419"/>
      <c r="BP91" s="419"/>
      <c r="BQ91" s="419"/>
      <c r="BR91" s="419"/>
      <c r="BS91" s="419"/>
      <c r="BT91" s="137"/>
      <c r="BU91" s="137"/>
      <c r="BV91" s="72"/>
      <c r="BW91" s="322"/>
      <c r="BX91" s="322"/>
      <c r="BY91" s="322"/>
      <c r="BZ91" s="322"/>
      <c r="CA91" s="406"/>
      <c r="CB91" s="328"/>
      <c r="CC91" s="329"/>
      <c r="CD91" s="329"/>
      <c r="CE91" s="329"/>
      <c r="CF91" s="330"/>
      <c r="CG91" s="321"/>
      <c r="CH91" s="322"/>
      <c r="CI91" s="322"/>
      <c r="CJ91" s="322"/>
      <c r="CK91" s="209"/>
      <c r="CL91" s="177"/>
      <c r="CM91" s="177"/>
      <c r="CN91" s="177"/>
      <c r="CO91" s="177"/>
      <c r="CP91" s="177"/>
      <c r="CQ91" s="177"/>
      <c r="CR91" s="177"/>
      <c r="CS91" s="177"/>
      <c r="CT91" s="177"/>
      <c r="CU91" s="177"/>
      <c r="CV91" s="177"/>
      <c r="CW91" s="177"/>
      <c r="CX91" s="177"/>
      <c r="CY91" s="177"/>
      <c r="CZ91" s="177"/>
      <c r="DA91" s="177"/>
    </row>
    <row r="92" spans="5:105" ht="6.75" customHeight="1">
      <c r="E92" s="610"/>
      <c r="F92" s="611"/>
      <c r="G92" s="188"/>
      <c r="H92" s="189"/>
      <c r="I92" s="189"/>
      <c r="J92" s="189"/>
      <c r="K92" s="189"/>
      <c r="L92" s="190"/>
      <c r="M92" s="384"/>
      <c r="N92" s="385"/>
      <c r="O92" s="385"/>
      <c r="P92" s="385"/>
      <c r="Q92" s="385"/>
      <c r="R92" s="385"/>
      <c r="S92" s="385"/>
      <c r="T92" s="385"/>
      <c r="U92" s="385"/>
      <c r="V92" s="385"/>
      <c r="W92" s="386"/>
      <c r="X92" s="194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6"/>
      <c r="AK92" s="485"/>
      <c r="AL92" s="486"/>
      <c r="AM92" s="486"/>
      <c r="AN92" s="486"/>
      <c r="AO92" s="486"/>
      <c r="AP92" s="486"/>
      <c r="AQ92" s="486"/>
      <c r="AR92" s="486"/>
      <c r="AS92" s="486"/>
      <c r="AT92" s="486"/>
      <c r="AU92" s="486"/>
      <c r="AV92" s="486"/>
      <c r="AW92" s="486"/>
      <c r="AX92" s="486"/>
      <c r="AY92" s="486"/>
      <c r="AZ92" s="486"/>
      <c r="BA92" s="486"/>
      <c r="BB92" s="486"/>
      <c r="BC92" s="486"/>
      <c r="BD92" s="486"/>
      <c r="BE92" s="486"/>
      <c r="BF92" s="486"/>
      <c r="BG92" s="487"/>
      <c r="BH92" s="70"/>
      <c r="BI92" s="100"/>
      <c r="BJ92" s="100"/>
      <c r="BK92" s="100"/>
      <c r="BL92" s="100"/>
      <c r="BM92" s="100"/>
      <c r="BN92" s="104"/>
      <c r="BO92" s="104"/>
      <c r="BP92" s="104"/>
      <c r="BQ92" s="104"/>
      <c r="BR92" s="104"/>
      <c r="BS92" s="104"/>
      <c r="BT92" s="100"/>
      <c r="BU92" s="100"/>
      <c r="BV92" s="72"/>
      <c r="BW92" s="322"/>
      <c r="BX92" s="322"/>
      <c r="BY92" s="322"/>
      <c r="BZ92" s="322"/>
      <c r="CA92" s="406"/>
      <c r="CB92" s="328"/>
      <c r="CC92" s="329"/>
      <c r="CD92" s="329"/>
      <c r="CE92" s="329"/>
      <c r="CF92" s="330"/>
      <c r="CG92" s="321"/>
      <c r="CH92" s="322"/>
      <c r="CI92" s="322"/>
      <c r="CJ92" s="322"/>
      <c r="CK92" s="209"/>
      <c r="CL92" s="177"/>
      <c r="CM92" s="177"/>
      <c r="CN92" s="177"/>
      <c r="CO92" s="177"/>
      <c r="CP92" s="177"/>
      <c r="CQ92" s="177"/>
      <c r="CR92" s="177"/>
      <c r="CS92" s="177"/>
      <c r="CT92" s="177"/>
      <c r="CU92" s="177"/>
      <c r="CV92" s="177"/>
      <c r="CW92" s="177"/>
      <c r="CX92" s="177"/>
      <c r="CY92" s="177"/>
      <c r="CZ92" s="177"/>
      <c r="DA92" s="177"/>
    </row>
    <row r="93" spans="5:105" ht="6.75" customHeight="1">
      <c r="E93" s="610"/>
      <c r="F93" s="611"/>
      <c r="G93" s="188"/>
      <c r="H93" s="189"/>
      <c r="I93" s="189"/>
      <c r="J93" s="189"/>
      <c r="K93" s="189"/>
      <c r="L93" s="190"/>
      <c r="M93" s="384" t="s">
        <v>152</v>
      </c>
      <c r="N93" s="385"/>
      <c r="O93" s="385"/>
      <c r="P93" s="385"/>
      <c r="Q93" s="385"/>
      <c r="R93" s="385"/>
      <c r="S93" s="385"/>
      <c r="T93" s="385"/>
      <c r="U93" s="385"/>
      <c r="V93" s="385"/>
      <c r="W93" s="386"/>
      <c r="X93" s="194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6"/>
      <c r="AK93" s="46"/>
      <c r="AL93" s="61"/>
      <c r="AM93" s="48"/>
      <c r="AN93" s="48"/>
      <c r="AO93" s="48"/>
      <c r="AP93" s="174" t="s">
        <v>51</v>
      </c>
      <c r="AQ93" s="174"/>
      <c r="AR93" s="174"/>
      <c r="AS93" s="174"/>
      <c r="AT93" s="174"/>
      <c r="AU93" s="479"/>
      <c r="AV93" s="479"/>
      <c r="AW93" s="479"/>
      <c r="AX93" s="479"/>
      <c r="AY93" s="479"/>
      <c r="AZ93" s="479"/>
      <c r="BA93" s="509" t="s">
        <v>36</v>
      </c>
      <c r="BB93" s="509"/>
      <c r="BC93" s="63"/>
      <c r="BD93" s="61"/>
      <c r="BE93" s="62"/>
      <c r="BF93" s="62"/>
      <c r="BG93" s="50"/>
      <c r="BH93" s="103"/>
      <c r="BI93" s="136" t="s">
        <v>137</v>
      </c>
      <c r="BJ93" s="136"/>
      <c r="BK93" s="136"/>
      <c r="BL93" s="136"/>
      <c r="BM93" s="136"/>
      <c r="BN93" s="418"/>
      <c r="BO93" s="418"/>
      <c r="BP93" s="418"/>
      <c r="BQ93" s="418"/>
      <c r="BR93" s="418"/>
      <c r="BS93" s="418"/>
      <c r="BT93" s="136" t="s">
        <v>35</v>
      </c>
      <c r="BU93" s="136"/>
      <c r="BV93" s="72"/>
      <c r="BW93" s="322"/>
      <c r="BX93" s="322"/>
      <c r="BY93" s="322"/>
      <c r="BZ93" s="322"/>
      <c r="CA93" s="406"/>
      <c r="CB93" s="328"/>
      <c r="CC93" s="329"/>
      <c r="CD93" s="329"/>
      <c r="CE93" s="329"/>
      <c r="CF93" s="330"/>
      <c r="CG93" s="321"/>
      <c r="CH93" s="322"/>
      <c r="CI93" s="322"/>
      <c r="CJ93" s="322"/>
      <c r="CK93" s="209"/>
      <c r="CL93" s="177"/>
      <c r="CM93" s="177"/>
      <c r="CN93" s="177"/>
      <c r="CO93" s="177"/>
      <c r="CP93" s="177"/>
      <c r="CQ93" s="177"/>
      <c r="CR93" s="177"/>
      <c r="CS93" s="177"/>
      <c r="CT93" s="177"/>
      <c r="CU93" s="177"/>
      <c r="CV93" s="177"/>
      <c r="CW93" s="177"/>
      <c r="CX93" s="177"/>
      <c r="CY93" s="177"/>
      <c r="CZ93" s="177"/>
      <c r="DA93" s="177"/>
    </row>
    <row r="94" spans="5:105" ht="6.75" customHeight="1">
      <c r="E94" s="610"/>
      <c r="F94" s="611"/>
      <c r="G94" s="188"/>
      <c r="H94" s="189"/>
      <c r="I94" s="189"/>
      <c r="J94" s="189"/>
      <c r="K94" s="189"/>
      <c r="L94" s="190"/>
      <c r="M94" s="384"/>
      <c r="N94" s="385"/>
      <c r="O94" s="385"/>
      <c r="P94" s="385"/>
      <c r="Q94" s="385"/>
      <c r="R94" s="385"/>
      <c r="S94" s="385"/>
      <c r="T94" s="385"/>
      <c r="U94" s="385"/>
      <c r="V94" s="385"/>
      <c r="W94" s="386"/>
      <c r="X94" s="194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6"/>
      <c r="AK94" s="46"/>
      <c r="AL94" s="48"/>
      <c r="AM94" s="48"/>
      <c r="AN94" s="48"/>
      <c r="AO94" s="48"/>
      <c r="AP94" s="175"/>
      <c r="AQ94" s="175"/>
      <c r="AR94" s="175"/>
      <c r="AS94" s="175"/>
      <c r="AT94" s="175"/>
      <c r="AU94" s="614"/>
      <c r="AV94" s="614"/>
      <c r="AW94" s="614"/>
      <c r="AX94" s="614"/>
      <c r="AY94" s="614"/>
      <c r="AZ94" s="614"/>
      <c r="BA94" s="615"/>
      <c r="BB94" s="615"/>
      <c r="BC94" s="109"/>
      <c r="BD94" s="62"/>
      <c r="BE94" s="62"/>
      <c r="BF94" s="62"/>
      <c r="BG94" s="50"/>
      <c r="BH94" s="103"/>
      <c r="BI94" s="137"/>
      <c r="BJ94" s="137"/>
      <c r="BK94" s="137"/>
      <c r="BL94" s="137"/>
      <c r="BM94" s="137"/>
      <c r="BN94" s="419"/>
      <c r="BO94" s="419"/>
      <c r="BP94" s="419"/>
      <c r="BQ94" s="419"/>
      <c r="BR94" s="419"/>
      <c r="BS94" s="419"/>
      <c r="BT94" s="137"/>
      <c r="BU94" s="137"/>
      <c r="BV94" s="72"/>
      <c r="BW94" s="322"/>
      <c r="BX94" s="322"/>
      <c r="BY94" s="322"/>
      <c r="BZ94" s="322"/>
      <c r="CA94" s="406"/>
      <c r="CB94" s="328"/>
      <c r="CC94" s="329"/>
      <c r="CD94" s="329"/>
      <c r="CE94" s="329"/>
      <c r="CF94" s="330"/>
      <c r="CG94" s="321"/>
      <c r="CH94" s="322"/>
      <c r="CI94" s="322"/>
      <c r="CJ94" s="322"/>
      <c r="CK94" s="209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</row>
    <row r="95" spans="5:105" ht="6.75" customHeight="1">
      <c r="E95" s="610"/>
      <c r="F95" s="611"/>
      <c r="G95" s="188"/>
      <c r="H95" s="189"/>
      <c r="I95" s="189"/>
      <c r="J95" s="189"/>
      <c r="K95" s="189"/>
      <c r="L95" s="190"/>
      <c r="M95" s="6"/>
      <c r="N95" s="182" t="s">
        <v>150</v>
      </c>
      <c r="O95" s="182"/>
      <c r="P95" s="182"/>
      <c r="Q95" s="182"/>
      <c r="R95" s="182"/>
      <c r="S95" s="182"/>
      <c r="T95" s="477" t="s">
        <v>153</v>
      </c>
      <c r="U95" s="477"/>
      <c r="V95" s="477"/>
      <c r="W95" s="101"/>
      <c r="X95" s="194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6"/>
      <c r="AK95" s="46"/>
      <c r="AL95" s="47"/>
      <c r="AM95" s="48"/>
      <c r="AN95" s="48"/>
      <c r="AO95" s="48"/>
      <c r="AP95" s="174" t="s">
        <v>52</v>
      </c>
      <c r="AQ95" s="511"/>
      <c r="AR95" s="511"/>
      <c r="AS95" s="511"/>
      <c r="AT95" s="511"/>
      <c r="AU95" s="479"/>
      <c r="AV95" s="480"/>
      <c r="AW95" s="480"/>
      <c r="AX95" s="480"/>
      <c r="AY95" s="480"/>
      <c r="AZ95" s="481"/>
      <c r="BA95" s="509" t="s">
        <v>35</v>
      </c>
      <c r="BB95" s="510"/>
      <c r="BC95" s="49"/>
      <c r="BD95" s="47"/>
      <c r="BE95" s="41"/>
      <c r="BF95" s="41"/>
      <c r="BG95" s="50"/>
      <c r="BH95" s="103"/>
      <c r="BI95" s="100"/>
      <c r="BJ95" s="100"/>
      <c r="BK95" s="100"/>
      <c r="BL95" s="100"/>
      <c r="BM95" s="100"/>
      <c r="BN95" s="104"/>
      <c r="BO95" s="104"/>
      <c r="BP95" s="104"/>
      <c r="BQ95" s="104"/>
      <c r="BR95" s="104"/>
      <c r="BS95" s="104"/>
      <c r="BT95" s="100"/>
      <c r="BU95" s="100"/>
      <c r="BV95" s="72"/>
      <c r="BW95" s="322"/>
      <c r="BX95" s="322"/>
      <c r="BY95" s="322"/>
      <c r="BZ95" s="322"/>
      <c r="CA95" s="406"/>
      <c r="CB95" s="328"/>
      <c r="CC95" s="329"/>
      <c r="CD95" s="329"/>
      <c r="CE95" s="329"/>
      <c r="CF95" s="330"/>
      <c r="CG95" s="321"/>
      <c r="CH95" s="322"/>
      <c r="CI95" s="322"/>
      <c r="CJ95" s="322"/>
      <c r="CK95" s="209"/>
      <c r="CL95" s="177"/>
      <c r="CM95" s="177"/>
      <c r="CN95" s="177"/>
      <c r="CO95" s="177"/>
      <c r="CP95" s="177"/>
      <c r="CQ95" s="177"/>
      <c r="CR95" s="177"/>
      <c r="CS95" s="177"/>
      <c r="CT95" s="177"/>
      <c r="CU95" s="177"/>
      <c r="CV95" s="177"/>
      <c r="CW95" s="177"/>
      <c r="CX95" s="177"/>
      <c r="CY95" s="177"/>
      <c r="CZ95" s="177"/>
      <c r="DA95" s="177"/>
    </row>
    <row r="96" spans="5:105" ht="6.75" customHeight="1">
      <c r="E96" s="610"/>
      <c r="F96" s="611"/>
      <c r="G96" s="188"/>
      <c r="H96" s="189"/>
      <c r="I96" s="189"/>
      <c r="J96" s="189"/>
      <c r="K96" s="189"/>
      <c r="L96" s="190"/>
      <c r="M96" s="6"/>
      <c r="N96" s="187"/>
      <c r="O96" s="187"/>
      <c r="P96" s="187"/>
      <c r="Q96" s="187"/>
      <c r="R96" s="187"/>
      <c r="S96" s="187"/>
      <c r="T96" s="478"/>
      <c r="U96" s="478"/>
      <c r="V96" s="478"/>
      <c r="W96" s="101"/>
      <c r="X96" s="194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6"/>
      <c r="AK96" s="46"/>
      <c r="AL96" s="48"/>
      <c r="AM96" s="48"/>
      <c r="AN96" s="48"/>
      <c r="AO96" s="48"/>
      <c r="AP96" s="512"/>
      <c r="AQ96" s="512"/>
      <c r="AR96" s="512"/>
      <c r="AS96" s="512"/>
      <c r="AT96" s="512"/>
      <c r="AU96" s="480"/>
      <c r="AV96" s="480"/>
      <c r="AW96" s="480"/>
      <c r="AX96" s="480"/>
      <c r="AY96" s="480"/>
      <c r="AZ96" s="481"/>
      <c r="BA96" s="510"/>
      <c r="BB96" s="510"/>
      <c r="BC96" s="49"/>
      <c r="BD96" s="41"/>
      <c r="BE96" s="41"/>
      <c r="BF96" s="41"/>
      <c r="BG96" s="50"/>
      <c r="BH96" s="103"/>
      <c r="BI96" s="100"/>
      <c r="BJ96" s="100"/>
      <c r="BK96" s="100"/>
      <c r="BL96" s="100"/>
      <c r="BM96" s="100"/>
      <c r="BN96" s="104"/>
      <c r="BO96" s="104"/>
      <c r="BP96" s="104"/>
      <c r="BQ96" s="104"/>
      <c r="BR96" s="104"/>
      <c r="BS96" s="104"/>
      <c r="BT96" s="100"/>
      <c r="BU96" s="100"/>
      <c r="BV96" s="72"/>
      <c r="BW96" s="322"/>
      <c r="BX96" s="322"/>
      <c r="BY96" s="322"/>
      <c r="BZ96" s="322"/>
      <c r="CA96" s="406"/>
      <c r="CB96" s="328"/>
      <c r="CC96" s="329"/>
      <c r="CD96" s="329"/>
      <c r="CE96" s="329"/>
      <c r="CF96" s="330"/>
      <c r="CG96" s="321"/>
      <c r="CH96" s="322"/>
      <c r="CI96" s="322"/>
      <c r="CJ96" s="322"/>
      <c r="CK96" s="209"/>
      <c r="CL96" s="177"/>
      <c r="CM96" s="177"/>
      <c r="CN96" s="177"/>
      <c r="CO96" s="177"/>
      <c r="CP96" s="177"/>
      <c r="CQ96" s="177"/>
      <c r="CR96" s="177"/>
      <c r="CS96" s="177"/>
      <c r="CT96" s="177"/>
      <c r="CU96" s="177"/>
      <c r="CV96" s="177"/>
      <c r="CW96" s="177"/>
      <c r="CX96" s="177"/>
      <c r="CY96" s="177"/>
      <c r="CZ96" s="177"/>
      <c r="DA96" s="177"/>
    </row>
    <row r="97" spans="5:105" ht="6.75" customHeight="1">
      <c r="E97" s="610"/>
      <c r="F97" s="611"/>
      <c r="G97" s="188"/>
      <c r="H97" s="189"/>
      <c r="I97" s="189"/>
      <c r="J97" s="189"/>
      <c r="K97" s="189"/>
      <c r="L97" s="190"/>
      <c r="M97" s="34"/>
      <c r="N97" s="7"/>
      <c r="O97" s="7"/>
      <c r="P97" s="7"/>
      <c r="Q97" s="7"/>
      <c r="R97" s="7"/>
      <c r="S97" s="2"/>
      <c r="T97" s="2"/>
      <c r="U97" s="2"/>
      <c r="V97" s="24"/>
      <c r="W97" s="102"/>
      <c r="X97" s="462"/>
      <c r="Y97" s="463"/>
      <c r="Z97" s="463"/>
      <c r="AA97" s="463"/>
      <c r="AB97" s="463"/>
      <c r="AC97" s="463"/>
      <c r="AD97" s="463"/>
      <c r="AE97" s="463"/>
      <c r="AF97" s="463"/>
      <c r="AG97" s="463"/>
      <c r="AH97" s="463"/>
      <c r="AI97" s="463"/>
      <c r="AJ97" s="464"/>
      <c r="AK97" s="51"/>
      <c r="AL97" s="52"/>
      <c r="AM97" s="53"/>
      <c r="AN97" s="53"/>
      <c r="AO97" s="53"/>
      <c r="AP97" s="53"/>
      <c r="AQ97" s="54"/>
      <c r="AR97" s="54"/>
      <c r="AS97" s="54"/>
      <c r="AT97" s="54"/>
      <c r="AU97" s="106"/>
      <c r="AV97" s="106"/>
      <c r="AW97" s="107"/>
      <c r="AX97" s="107"/>
      <c r="AY97" s="107"/>
      <c r="AZ97" s="107"/>
      <c r="BA97" s="108"/>
      <c r="BB97" s="108"/>
      <c r="BC97" s="108"/>
      <c r="BD97" s="52"/>
      <c r="BE97" s="52"/>
      <c r="BF97" s="52"/>
      <c r="BG97" s="55"/>
      <c r="BH97" s="71"/>
      <c r="BI97" s="69"/>
      <c r="BJ97" s="69"/>
      <c r="BK97" s="69"/>
      <c r="BL97" s="69"/>
      <c r="BM97" s="69"/>
      <c r="BN97" s="77"/>
      <c r="BO97" s="77"/>
      <c r="BP97" s="77"/>
      <c r="BQ97" s="77"/>
      <c r="BR97" s="77"/>
      <c r="BS97" s="69"/>
      <c r="BT97" s="69"/>
      <c r="BU97" s="69"/>
      <c r="BV97" s="72"/>
      <c r="BW97" s="324"/>
      <c r="BX97" s="324"/>
      <c r="BY97" s="324"/>
      <c r="BZ97" s="324"/>
      <c r="CA97" s="408"/>
      <c r="CB97" s="242"/>
      <c r="CC97" s="243"/>
      <c r="CD97" s="243"/>
      <c r="CE97" s="243"/>
      <c r="CF97" s="244"/>
      <c r="CG97" s="323"/>
      <c r="CH97" s="324"/>
      <c r="CI97" s="324"/>
      <c r="CJ97" s="324"/>
      <c r="CK97" s="325"/>
      <c r="CL97" s="177"/>
      <c r="CM97" s="177"/>
      <c r="CN97" s="177"/>
      <c r="CO97" s="177"/>
      <c r="CP97" s="177"/>
      <c r="CQ97" s="177"/>
      <c r="CR97" s="177"/>
      <c r="CS97" s="177"/>
      <c r="CT97" s="177"/>
      <c r="CU97" s="177"/>
      <c r="CV97" s="177"/>
      <c r="CW97" s="177"/>
      <c r="CX97" s="177"/>
      <c r="CY97" s="177"/>
      <c r="CZ97" s="177"/>
      <c r="DA97" s="177"/>
    </row>
    <row r="98" spans="5:105" ht="6.75" customHeight="1">
      <c r="E98" s="610"/>
      <c r="F98" s="611"/>
      <c r="G98" s="188"/>
      <c r="H98" s="189"/>
      <c r="I98" s="189"/>
      <c r="J98" s="189"/>
      <c r="K98" s="189"/>
      <c r="L98" s="190"/>
      <c r="M98" s="188" t="s">
        <v>136</v>
      </c>
      <c r="N98" s="189"/>
      <c r="O98" s="189"/>
      <c r="P98" s="189"/>
      <c r="Q98" s="189"/>
      <c r="R98" s="189"/>
      <c r="S98" s="189"/>
      <c r="T98" s="189"/>
      <c r="U98" s="189"/>
      <c r="V98" s="189"/>
      <c r="W98" s="190"/>
      <c r="X98" s="191" t="str">
        <f>IF(AH5="戸開走行保護装置","?",VLOOKUP(AH5,DH20:DR28,9,FALSE))</f>
        <v>（n-1）ブレーキによる、かご停止距離を測定する。</v>
      </c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3"/>
      <c r="AK98" s="147" t="s">
        <v>191</v>
      </c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9"/>
      <c r="BH98" s="67"/>
      <c r="BI98" s="68"/>
      <c r="BJ98" s="68"/>
      <c r="BK98" s="68"/>
      <c r="BL98" s="68"/>
      <c r="BM98" s="68"/>
      <c r="BN98" s="110"/>
      <c r="BO98" s="110"/>
      <c r="BP98" s="110"/>
      <c r="BQ98" s="110"/>
      <c r="BR98" s="110"/>
      <c r="BS98" s="68"/>
      <c r="BT98" s="68"/>
      <c r="BU98" s="68"/>
      <c r="BV98" s="116"/>
      <c r="BW98" s="403">
        <f>IF(BN99="","",IF(AND(N107&lt;=BN99,BN99&lt;=N100),"○",""))</f>
      </c>
      <c r="BX98" s="320"/>
      <c r="BY98" s="320"/>
      <c r="BZ98" s="320"/>
      <c r="CA98" s="404"/>
      <c r="CB98" s="319" t="s">
        <v>64</v>
      </c>
      <c r="CC98" s="320"/>
      <c r="CD98" s="320"/>
      <c r="CE98" s="320"/>
      <c r="CF98" s="404"/>
      <c r="CG98" s="319">
        <f>IF(BN99="","",IF(OR(N100&lt;BN99,N107&gt;BN99),"○",""))</f>
      </c>
      <c r="CH98" s="320"/>
      <c r="CI98" s="320"/>
      <c r="CJ98" s="320"/>
      <c r="CK98" s="206"/>
      <c r="CL98" s="310" t="s">
        <v>49</v>
      </c>
      <c r="CM98" s="311"/>
      <c r="CN98" s="311"/>
      <c r="CO98" s="311"/>
      <c r="CP98" s="311"/>
      <c r="CQ98" s="311"/>
      <c r="CR98" s="311"/>
      <c r="CS98" s="311"/>
      <c r="CT98" s="311"/>
      <c r="CU98" s="311"/>
      <c r="CV98" s="311"/>
      <c r="CW98" s="311"/>
      <c r="CX98" s="311"/>
      <c r="CY98" s="311"/>
      <c r="CZ98" s="311"/>
      <c r="DA98" s="312"/>
    </row>
    <row r="99" spans="5:105" ht="6.75" customHeight="1">
      <c r="E99" s="610"/>
      <c r="F99" s="611"/>
      <c r="G99" s="188"/>
      <c r="H99" s="189"/>
      <c r="I99" s="189"/>
      <c r="J99" s="189"/>
      <c r="K99" s="189"/>
      <c r="L99" s="190"/>
      <c r="M99" s="188"/>
      <c r="N99" s="189"/>
      <c r="O99" s="189"/>
      <c r="P99" s="189"/>
      <c r="Q99" s="189"/>
      <c r="R99" s="189"/>
      <c r="S99" s="189"/>
      <c r="T99" s="189"/>
      <c r="U99" s="189"/>
      <c r="V99" s="189"/>
      <c r="W99" s="190"/>
      <c r="X99" s="194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6"/>
      <c r="AK99" s="150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2"/>
      <c r="BH99" s="103"/>
      <c r="BI99" s="136" t="s">
        <v>138</v>
      </c>
      <c r="BJ99" s="136"/>
      <c r="BK99" s="136"/>
      <c r="BL99" s="136"/>
      <c r="BM99" s="136"/>
      <c r="BN99" s="418"/>
      <c r="BO99" s="418"/>
      <c r="BP99" s="418"/>
      <c r="BQ99" s="418"/>
      <c r="BR99" s="418"/>
      <c r="BS99" s="418"/>
      <c r="BT99" s="136" t="s">
        <v>35</v>
      </c>
      <c r="BU99" s="136"/>
      <c r="BV99" s="72"/>
      <c r="BW99" s="405"/>
      <c r="BX99" s="322"/>
      <c r="BY99" s="322"/>
      <c r="BZ99" s="322"/>
      <c r="CA99" s="406"/>
      <c r="CB99" s="321"/>
      <c r="CC99" s="322"/>
      <c r="CD99" s="322"/>
      <c r="CE99" s="322"/>
      <c r="CF99" s="406"/>
      <c r="CG99" s="321"/>
      <c r="CH99" s="322"/>
      <c r="CI99" s="322"/>
      <c r="CJ99" s="322"/>
      <c r="CK99" s="209"/>
      <c r="CL99" s="313"/>
      <c r="CM99" s="314"/>
      <c r="CN99" s="314"/>
      <c r="CO99" s="314"/>
      <c r="CP99" s="314"/>
      <c r="CQ99" s="314"/>
      <c r="CR99" s="314"/>
      <c r="CS99" s="314"/>
      <c r="CT99" s="314"/>
      <c r="CU99" s="314"/>
      <c r="CV99" s="314"/>
      <c r="CW99" s="314"/>
      <c r="CX99" s="314"/>
      <c r="CY99" s="314"/>
      <c r="CZ99" s="314"/>
      <c r="DA99" s="315"/>
    </row>
    <row r="100" spans="5:105" ht="6.75" customHeight="1">
      <c r="E100" s="610"/>
      <c r="F100" s="611"/>
      <c r="G100" s="188"/>
      <c r="H100" s="189"/>
      <c r="I100" s="189"/>
      <c r="J100" s="189"/>
      <c r="K100" s="189"/>
      <c r="L100" s="190"/>
      <c r="M100" s="6"/>
      <c r="N100" s="182"/>
      <c r="O100" s="182"/>
      <c r="P100" s="182"/>
      <c r="Q100" s="182"/>
      <c r="R100" s="182"/>
      <c r="S100" s="460" t="s">
        <v>35</v>
      </c>
      <c r="T100" s="460"/>
      <c r="U100" s="460"/>
      <c r="V100" s="2"/>
      <c r="W100" s="101"/>
      <c r="X100" s="194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6"/>
      <c r="AK100" s="150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2"/>
      <c r="BH100" s="103"/>
      <c r="BI100" s="137"/>
      <c r="BJ100" s="137"/>
      <c r="BK100" s="137"/>
      <c r="BL100" s="137"/>
      <c r="BM100" s="137"/>
      <c r="BN100" s="419"/>
      <c r="BO100" s="419"/>
      <c r="BP100" s="419"/>
      <c r="BQ100" s="419"/>
      <c r="BR100" s="419"/>
      <c r="BS100" s="419"/>
      <c r="BT100" s="137"/>
      <c r="BU100" s="137"/>
      <c r="BV100" s="72"/>
      <c r="BW100" s="405"/>
      <c r="BX100" s="322"/>
      <c r="BY100" s="322"/>
      <c r="BZ100" s="322"/>
      <c r="CA100" s="406"/>
      <c r="CB100" s="321"/>
      <c r="CC100" s="322"/>
      <c r="CD100" s="322"/>
      <c r="CE100" s="322"/>
      <c r="CF100" s="406"/>
      <c r="CG100" s="321"/>
      <c r="CH100" s="322"/>
      <c r="CI100" s="322"/>
      <c r="CJ100" s="322"/>
      <c r="CK100" s="209"/>
      <c r="CL100" s="313"/>
      <c r="CM100" s="314"/>
      <c r="CN100" s="314"/>
      <c r="CO100" s="314"/>
      <c r="CP100" s="314"/>
      <c r="CQ100" s="314"/>
      <c r="CR100" s="314"/>
      <c r="CS100" s="314"/>
      <c r="CT100" s="314"/>
      <c r="CU100" s="314"/>
      <c r="CV100" s="314"/>
      <c r="CW100" s="314"/>
      <c r="CX100" s="314"/>
      <c r="CY100" s="314"/>
      <c r="CZ100" s="314"/>
      <c r="DA100" s="315"/>
    </row>
    <row r="101" spans="5:105" ht="6.75" customHeight="1">
      <c r="E101" s="610"/>
      <c r="F101" s="611"/>
      <c r="G101" s="188"/>
      <c r="H101" s="189"/>
      <c r="I101" s="189"/>
      <c r="J101" s="189"/>
      <c r="K101" s="189"/>
      <c r="L101" s="190"/>
      <c r="M101" s="6"/>
      <c r="N101" s="182"/>
      <c r="O101" s="182"/>
      <c r="P101" s="182"/>
      <c r="Q101" s="182"/>
      <c r="R101" s="182"/>
      <c r="S101" s="460"/>
      <c r="T101" s="460"/>
      <c r="U101" s="460"/>
      <c r="V101" s="2"/>
      <c r="W101" s="101"/>
      <c r="X101" s="194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6"/>
      <c r="AK101" s="150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2"/>
      <c r="BH101" s="70"/>
      <c r="BI101" s="100"/>
      <c r="BJ101" s="100"/>
      <c r="BK101" s="100"/>
      <c r="BL101" s="100"/>
      <c r="BM101" s="100"/>
      <c r="BN101" s="104"/>
      <c r="BO101" s="104"/>
      <c r="BP101" s="104"/>
      <c r="BQ101" s="104"/>
      <c r="BR101" s="104"/>
      <c r="BS101" s="104"/>
      <c r="BT101" s="100"/>
      <c r="BU101" s="100"/>
      <c r="BV101" s="72"/>
      <c r="BW101" s="405"/>
      <c r="BX101" s="322"/>
      <c r="BY101" s="322"/>
      <c r="BZ101" s="322"/>
      <c r="CA101" s="406"/>
      <c r="CB101" s="321"/>
      <c r="CC101" s="322"/>
      <c r="CD101" s="322"/>
      <c r="CE101" s="322"/>
      <c r="CF101" s="406"/>
      <c r="CG101" s="321"/>
      <c r="CH101" s="322"/>
      <c r="CI101" s="322"/>
      <c r="CJ101" s="322"/>
      <c r="CK101" s="209"/>
      <c r="CL101" s="313"/>
      <c r="CM101" s="314"/>
      <c r="CN101" s="314"/>
      <c r="CO101" s="314"/>
      <c r="CP101" s="314"/>
      <c r="CQ101" s="314"/>
      <c r="CR101" s="314"/>
      <c r="CS101" s="314"/>
      <c r="CT101" s="314"/>
      <c r="CU101" s="314"/>
      <c r="CV101" s="314"/>
      <c r="CW101" s="314"/>
      <c r="CX101" s="314"/>
      <c r="CY101" s="314"/>
      <c r="CZ101" s="314"/>
      <c r="DA101" s="315"/>
    </row>
    <row r="102" spans="5:105" ht="6.75" customHeight="1">
      <c r="E102" s="610"/>
      <c r="F102" s="611"/>
      <c r="G102" s="188"/>
      <c r="H102" s="189"/>
      <c r="I102" s="189"/>
      <c r="J102" s="189"/>
      <c r="K102" s="189"/>
      <c r="L102" s="190"/>
      <c r="M102" s="34"/>
      <c r="N102" s="187"/>
      <c r="O102" s="187"/>
      <c r="P102" s="187"/>
      <c r="Q102" s="187"/>
      <c r="R102" s="187"/>
      <c r="S102" s="461"/>
      <c r="T102" s="461"/>
      <c r="U102" s="461"/>
      <c r="V102" s="24"/>
      <c r="W102" s="102"/>
      <c r="X102" s="194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6"/>
      <c r="AK102" s="150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2"/>
      <c r="BH102" s="103"/>
      <c r="BI102" s="136" t="s">
        <v>137</v>
      </c>
      <c r="BJ102" s="136"/>
      <c r="BK102" s="136"/>
      <c r="BL102" s="136"/>
      <c r="BM102" s="136"/>
      <c r="BN102" s="418"/>
      <c r="BO102" s="418"/>
      <c r="BP102" s="418"/>
      <c r="BQ102" s="418"/>
      <c r="BR102" s="418"/>
      <c r="BS102" s="418"/>
      <c r="BT102" s="136" t="s">
        <v>35</v>
      </c>
      <c r="BU102" s="136"/>
      <c r="BV102" s="72"/>
      <c r="BW102" s="405"/>
      <c r="BX102" s="322"/>
      <c r="BY102" s="322"/>
      <c r="BZ102" s="322"/>
      <c r="CA102" s="406"/>
      <c r="CB102" s="321"/>
      <c r="CC102" s="322"/>
      <c r="CD102" s="322"/>
      <c r="CE102" s="322"/>
      <c r="CF102" s="406"/>
      <c r="CG102" s="321"/>
      <c r="CH102" s="322"/>
      <c r="CI102" s="322"/>
      <c r="CJ102" s="322"/>
      <c r="CK102" s="209"/>
      <c r="CL102" s="313"/>
      <c r="CM102" s="314"/>
      <c r="CN102" s="314"/>
      <c r="CO102" s="314"/>
      <c r="CP102" s="314"/>
      <c r="CQ102" s="314"/>
      <c r="CR102" s="314"/>
      <c r="CS102" s="314"/>
      <c r="CT102" s="314"/>
      <c r="CU102" s="314"/>
      <c r="CV102" s="314"/>
      <c r="CW102" s="314"/>
      <c r="CX102" s="314"/>
      <c r="CY102" s="314"/>
      <c r="CZ102" s="314"/>
      <c r="DA102" s="315"/>
    </row>
    <row r="103" spans="5:105" ht="6.75" customHeight="1">
      <c r="E103" s="610"/>
      <c r="F103" s="611"/>
      <c r="G103" s="188"/>
      <c r="H103" s="189"/>
      <c r="I103" s="189"/>
      <c r="J103" s="189"/>
      <c r="K103" s="189"/>
      <c r="L103" s="190"/>
      <c r="M103" s="6"/>
      <c r="N103" s="7"/>
      <c r="O103" s="7"/>
      <c r="P103" s="7"/>
      <c r="Q103" s="7"/>
      <c r="R103" s="7"/>
      <c r="S103" s="2"/>
      <c r="T103" s="2"/>
      <c r="U103" s="2"/>
      <c r="V103" s="2"/>
      <c r="W103" s="101"/>
      <c r="X103" s="194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6"/>
      <c r="AK103" s="150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2"/>
      <c r="BH103" s="103"/>
      <c r="BI103" s="137"/>
      <c r="BJ103" s="137"/>
      <c r="BK103" s="137"/>
      <c r="BL103" s="137"/>
      <c r="BM103" s="137"/>
      <c r="BN103" s="419"/>
      <c r="BO103" s="419"/>
      <c r="BP103" s="419"/>
      <c r="BQ103" s="419"/>
      <c r="BR103" s="419"/>
      <c r="BS103" s="419"/>
      <c r="BT103" s="137"/>
      <c r="BU103" s="137"/>
      <c r="BV103" s="72"/>
      <c r="BW103" s="405"/>
      <c r="BX103" s="322"/>
      <c r="BY103" s="322"/>
      <c r="BZ103" s="322"/>
      <c r="CA103" s="406"/>
      <c r="CB103" s="321"/>
      <c r="CC103" s="322"/>
      <c r="CD103" s="322"/>
      <c r="CE103" s="322"/>
      <c r="CF103" s="406"/>
      <c r="CG103" s="321"/>
      <c r="CH103" s="322"/>
      <c r="CI103" s="322"/>
      <c r="CJ103" s="322"/>
      <c r="CK103" s="209"/>
      <c r="CL103" s="313"/>
      <c r="CM103" s="314"/>
      <c r="CN103" s="314"/>
      <c r="CO103" s="314"/>
      <c r="CP103" s="314"/>
      <c r="CQ103" s="314"/>
      <c r="CR103" s="314"/>
      <c r="CS103" s="314"/>
      <c r="CT103" s="314"/>
      <c r="CU103" s="314"/>
      <c r="CV103" s="314"/>
      <c r="CW103" s="314"/>
      <c r="CX103" s="314"/>
      <c r="CY103" s="314"/>
      <c r="CZ103" s="314"/>
      <c r="DA103" s="315"/>
    </row>
    <row r="104" spans="5:105" ht="6.75" customHeight="1">
      <c r="E104" s="610"/>
      <c r="F104" s="611"/>
      <c r="G104" s="188"/>
      <c r="H104" s="189"/>
      <c r="I104" s="189"/>
      <c r="J104" s="189"/>
      <c r="K104" s="189"/>
      <c r="L104" s="190"/>
      <c r="M104" s="6"/>
      <c r="N104" s="7"/>
      <c r="O104" s="7"/>
      <c r="P104" s="7"/>
      <c r="Q104" s="7"/>
      <c r="R104" s="7"/>
      <c r="S104" s="2"/>
      <c r="T104" s="2"/>
      <c r="U104" s="2"/>
      <c r="V104" s="2"/>
      <c r="W104" s="101"/>
      <c r="X104" s="462"/>
      <c r="Y104" s="463"/>
      <c r="Z104" s="463"/>
      <c r="AA104" s="463"/>
      <c r="AB104" s="463"/>
      <c r="AC104" s="463"/>
      <c r="AD104" s="463"/>
      <c r="AE104" s="463"/>
      <c r="AF104" s="463"/>
      <c r="AG104" s="463"/>
      <c r="AH104" s="463"/>
      <c r="AI104" s="463"/>
      <c r="AJ104" s="464"/>
      <c r="AK104" s="153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5"/>
      <c r="BH104" s="103"/>
      <c r="BI104" s="100"/>
      <c r="BJ104" s="100"/>
      <c r="BK104" s="100"/>
      <c r="BL104" s="100"/>
      <c r="BM104" s="100"/>
      <c r="BN104" s="104"/>
      <c r="BO104" s="104"/>
      <c r="BP104" s="104"/>
      <c r="BQ104" s="104"/>
      <c r="BR104" s="104"/>
      <c r="BS104" s="104"/>
      <c r="BT104" s="100"/>
      <c r="BU104" s="100"/>
      <c r="BV104" s="72"/>
      <c r="BW104" s="407"/>
      <c r="BX104" s="324"/>
      <c r="BY104" s="324"/>
      <c r="BZ104" s="324"/>
      <c r="CA104" s="408"/>
      <c r="CB104" s="323"/>
      <c r="CC104" s="324"/>
      <c r="CD104" s="324"/>
      <c r="CE104" s="324"/>
      <c r="CF104" s="408"/>
      <c r="CG104" s="323"/>
      <c r="CH104" s="324"/>
      <c r="CI104" s="324"/>
      <c r="CJ104" s="324"/>
      <c r="CK104" s="325"/>
      <c r="CL104" s="313"/>
      <c r="CM104" s="314"/>
      <c r="CN104" s="314"/>
      <c r="CO104" s="314"/>
      <c r="CP104" s="314"/>
      <c r="CQ104" s="314"/>
      <c r="CR104" s="314"/>
      <c r="CS104" s="314"/>
      <c r="CT104" s="314"/>
      <c r="CU104" s="314"/>
      <c r="CV104" s="314"/>
      <c r="CW104" s="314"/>
      <c r="CX104" s="314"/>
      <c r="CY104" s="314"/>
      <c r="CZ104" s="314"/>
      <c r="DA104" s="315"/>
    </row>
    <row r="105" spans="5:105" ht="6.75" customHeight="1">
      <c r="E105" s="610"/>
      <c r="F105" s="611"/>
      <c r="G105" s="188"/>
      <c r="H105" s="189"/>
      <c r="I105" s="189"/>
      <c r="J105" s="189"/>
      <c r="K105" s="189"/>
      <c r="L105" s="190"/>
      <c r="M105" s="188" t="s">
        <v>135</v>
      </c>
      <c r="N105" s="189"/>
      <c r="O105" s="189"/>
      <c r="P105" s="189"/>
      <c r="Q105" s="189"/>
      <c r="R105" s="189"/>
      <c r="S105" s="189"/>
      <c r="T105" s="189"/>
      <c r="U105" s="189"/>
      <c r="V105" s="189"/>
      <c r="W105" s="190"/>
      <c r="X105" s="191" t="str">
        <f>IF(N123&lt;2,"未使用",(IF(AH5="戸開走行保護装置","?",VLOOKUP(AH5,DH20:DR28,9,FALSE))))</f>
        <v>（n-1）ブレーキによる、かご停止距離を測定する。</v>
      </c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3"/>
      <c r="AK105" s="482" t="s">
        <v>192</v>
      </c>
      <c r="AL105" s="483"/>
      <c r="AM105" s="483"/>
      <c r="AN105" s="483"/>
      <c r="AO105" s="483"/>
      <c r="AP105" s="483"/>
      <c r="AQ105" s="483"/>
      <c r="AR105" s="483"/>
      <c r="AS105" s="483"/>
      <c r="AT105" s="483"/>
      <c r="AU105" s="483"/>
      <c r="AV105" s="483"/>
      <c r="AW105" s="483"/>
      <c r="AX105" s="483"/>
      <c r="AY105" s="483"/>
      <c r="AZ105" s="483"/>
      <c r="BA105" s="483"/>
      <c r="BB105" s="483"/>
      <c r="BC105" s="483"/>
      <c r="BD105" s="483"/>
      <c r="BE105" s="483"/>
      <c r="BF105" s="483"/>
      <c r="BG105" s="484"/>
      <c r="BH105" s="67"/>
      <c r="BI105" s="68"/>
      <c r="BJ105" s="68"/>
      <c r="BK105" s="68"/>
      <c r="BL105" s="68"/>
      <c r="BM105" s="68"/>
      <c r="BN105" s="110"/>
      <c r="BO105" s="110"/>
      <c r="BP105" s="110"/>
      <c r="BQ105" s="110"/>
      <c r="BR105" s="110"/>
      <c r="BS105" s="68"/>
      <c r="BT105" s="68"/>
      <c r="BU105" s="68"/>
      <c r="BV105" s="116"/>
      <c r="BW105" s="403">
        <f>IF(BN106="","",IF(AND(N107&lt;=BN106,BN106&lt;=N100),"○",""))</f>
      </c>
      <c r="BX105" s="320"/>
      <c r="BY105" s="320"/>
      <c r="BZ105" s="320"/>
      <c r="CA105" s="404"/>
      <c r="CB105" s="319" t="s">
        <v>64</v>
      </c>
      <c r="CC105" s="320"/>
      <c r="CD105" s="320"/>
      <c r="CE105" s="320"/>
      <c r="CF105" s="404"/>
      <c r="CG105" s="319">
        <f>IF(BN106="","",IF(OR(BN106&gt;N100,BN106&lt;N107),"○",""))</f>
      </c>
      <c r="CH105" s="320"/>
      <c r="CI105" s="320"/>
      <c r="CJ105" s="320"/>
      <c r="CK105" s="206"/>
      <c r="CL105" s="313"/>
      <c r="CM105" s="314"/>
      <c r="CN105" s="314"/>
      <c r="CO105" s="314"/>
      <c r="CP105" s="314"/>
      <c r="CQ105" s="314"/>
      <c r="CR105" s="314"/>
      <c r="CS105" s="314"/>
      <c r="CT105" s="314"/>
      <c r="CU105" s="314"/>
      <c r="CV105" s="314"/>
      <c r="CW105" s="314"/>
      <c r="CX105" s="314"/>
      <c r="CY105" s="314"/>
      <c r="CZ105" s="314"/>
      <c r="DA105" s="315"/>
    </row>
    <row r="106" spans="5:105" ht="6.75" customHeight="1">
      <c r="E106" s="610"/>
      <c r="F106" s="611"/>
      <c r="G106" s="188"/>
      <c r="H106" s="189"/>
      <c r="I106" s="189"/>
      <c r="J106" s="189"/>
      <c r="K106" s="189"/>
      <c r="L106" s="190"/>
      <c r="M106" s="188"/>
      <c r="N106" s="189"/>
      <c r="O106" s="189"/>
      <c r="P106" s="189"/>
      <c r="Q106" s="189"/>
      <c r="R106" s="189"/>
      <c r="S106" s="189"/>
      <c r="T106" s="189"/>
      <c r="U106" s="189"/>
      <c r="V106" s="189"/>
      <c r="W106" s="190"/>
      <c r="X106" s="194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6"/>
      <c r="AK106" s="485"/>
      <c r="AL106" s="486"/>
      <c r="AM106" s="486"/>
      <c r="AN106" s="486"/>
      <c r="AO106" s="486"/>
      <c r="AP106" s="486"/>
      <c r="AQ106" s="486"/>
      <c r="AR106" s="486"/>
      <c r="AS106" s="486"/>
      <c r="AT106" s="486"/>
      <c r="AU106" s="486"/>
      <c r="AV106" s="486"/>
      <c r="AW106" s="486"/>
      <c r="AX106" s="486"/>
      <c r="AY106" s="486"/>
      <c r="AZ106" s="486"/>
      <c r="BA106" s="486"/>
      <c r="BB106" s="486"/>
      <c r="BC106" s="486"/>
      <c r="BD106" s="486"/>
      <c r="BE106" s="486"/>
      <c r="BF106" s="486"/>
      <c r="BG106" s="487"/>
      <c r="BH106" s="103"/>
      <c r="BI106" s="136" t="s">
        <v>138</v>
      </c>
      <c r="BJ106" s="136"/>
      <c r="BK106" s="136"/>
      <c r="BL106" s="136"/>
      <c r="BM106" s="136"/>
      <c r="BN106" s="418"/>
      <c r="BO106" s="418"/>
      <c r="BP106" s="418"/>
      <c r="BQ106" s="418"/>
      <c r="BR106" s="418"/>
      <c r="BS106" s="418"/>
      <c r="BT106" s="136" t="s">
        <v>35</v>
      </c>
      <c r="BU106" s="136"/>
      <c r="BV106" s="72"/>
      <c r="BW106" s="405"/>
      <c r="BX106" s="322"/>
      <c r="BY106" s="322"/>
      <c r="BZ106" s="322"/>
      <c r="CA106" s="406"/>
      <c r="CB106" s="321"/>
      <c r="CC106" s="322"/>
      <c r="CD106" s="322"/>
      <c r="CE106" s="322"/>
      <c r="CF106" s="406"/>
      <c r="CG106" s="321"/>
      <c r="CH106" s="322"/>
      <c r="CI106" s="322"/>
      <c r="CJ106" s="322"/>
      <c r="CK106" s="209"/>
      <c r="CL106" s="313"/>
      <c r="CM106" s="314"/>
      <c r="CN106" s="314"/>
      <c r="CO106" s="314"/>
      <c r="CP106" s="314"/>
      <c r="CQ106" s="314"/>
      <c r="CR106" s="314"/>
      <c r="CS106" s="314"/>
      <c r="CT106" s="314"/>
      <c r="CU106" s="314"/>
      <c r="CV106" s="314"/>
      <c r="CW106" s="314"/>
      <c r="CX106" s="314"/>
      <c r="CY106" s="314"/>
      <c r="CZ106" s="314"/>
      <c r="DA106" s="315"/>
    </row>
    <row r="107" spans="5:105" ht="6.75" customHeight="1">
      <c r="E107" s="610"/>
      <c r="F107" s="611"/>
      <c r="G107" s="188"/>
      <c r="H107" s="189"/>
      <c r="I107" s="189"/>
      <c r="J107" s="189"/>
      <c r="K107" s="189"/>
      <c r="L107" s="190"/>
      <c r="M107" s="6"/>
      <c r="N107" s="182"/>
      <c r="O107" s="182"/>
      <c r="P107" s="182"/>
      <c r="Q107" s="182"/>
      <c r="R107" s="182"/>
      <c r="S107" s="460" t="s">
        <v>35</v>
      </c>
      <c r="T107" s="460"/>
      <c r="U107" s="460"/>
      <c r="V107" s="2"/>
      <c r="W107" s="101"/>
      <c r="X107" s="194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6"/>
      <c r="AK107" s="485"/>
      <c r="AL107" s="486"/>
      <c r="AM107" s="486"/>
      <c r="AN107" s="486"/>
      <c r="AO107" s="486"/>
      <c r="AP107" s="486"/>
      <c r="AQ107" s="486"/>
      <c r="AR107" s="486"/>
      <c r="AS107" s="486"/>
      <c r="AT107" s="486"/>
      <c r="AU107" s="486"/>
      <c r="AV107" s="486"/>
      <c r="AW107" s="486"/>
      <c r="AX107" s="486"/>
      <c r="AY107" s="486"/>
      <c r="AZ107" s="486"/>
      <c r="BA107" s="486"/>
      <c r="BB107" s="486"/>
      <c r="BC107" s="486"/>
      <c r="BD107" s="486"/>
      <c r="BE107" s="486"/>
      <c r="BF107" s="486"/>
      <c r="BG107" s="487"/>
      <c r="BH107" s="103"/>
      <c r="BI107" s="137"/>
      <c r="BJ107" s="137"/>
      <c r="BK107" s="137"/>
      <c r="BL107" s="137"/>
      <c r="BM107" s="137"/>
      <c r="BN107" s="419"/>
      <c r="BO107" s="419"/>
      <c r="BP107" s="419"/>
      <c r="BQ107" s="419"/>
      <c r="BR107" s="419"/>
      <c r="BS107" s="419"/>
      <c r="BT107" s="137"/>
      <c r="BU107" s="137"/>
      <c r="BV107" s="72"/>
      <c r="BW107" s="405"/>
      <c r="BX107" s="322"/>
      <c r="BY107" s="322"/>
      <c r="BZ107" s="322"/>
      <c r="CA107" s="406"/>
      <c r="CB107" s="321"/>
      <c r="CC107" s="322"/>
      <c r="CD107" s="322"/>
      <c r="CE107" s="322"/>
      <c r="CF107" s="406"/>
      <c r="CG107" s="321"/>
      <c r="CH107" s="322"/>
      <c r="CI107" s="322"/>
      <c r="CJ107" s="322"/>
      <c r="CK107" s="209"/>
      <c r="CL107" s="313"/>
      <c r="CM107" s="314"/>
      <c r="CN107" s="314"/>
      <c r="CO107" s="314"/>
      <c r="CP107" s="314"/>
      <c r="CQ107" s="314"/>
      <c r="CR107" s="314"/>
      <c r="CS107" s="314"/>
      <c r="CT107" s="314"/>
      <c r="CU107" s="314"/>
      <c r="CV107" s="314"/>
      <c r="CW107" s="314"/>
      <c r="CX107" s="314"/>
      <c r="CY107" s="314"/>
      <c r="CZ107" s="314"/>
      <c r="DA107" s="315"/>
    </row>
    <row r="108" spans="5:105" ht="6.75" customHeight="1">
      <c r="E108" s="610"/>
      <c r="F108" s="611"/>
      <c r="G108" s="188"/>
      <c r="H108" s="189"/>
      <c r="I108" s="189"/>
      <c r="J108" s="189"/>
      <c r="K108" s="189"/>
      <c r="L108" s="190"/>
      <c r="M108" s="6"/>
      <c r="N108" s="182"/>
      <c r="O108" s="182"/>
      <c r="P108" s="182"/>
      <c r="Q108" s="182"/>
      <c r="R108" s="182"/>
      <c r="S108" s="460"/>
      <c r="T108" s="460"/>
      <c r="U108" s="460"/>
      <c r="V108" s="2"/>
      <c r="W108" s="101"/>
      <c r="X108" s="194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6"/>
      <c r="AK108" s="485"/>
      <c r="AL108" s="486"/>
      <c r="AM108" s="486"/>
      <c r="AN108" s="486"/>
      <c r="AO108" s="486"/>
      <c r="AP108" s="486"/>
      <c r="AQ108" s="486"/>
      <c r="AR108" s="486"/>
      <c r="AS108" s="486"/>
      <c r="AT108" s="486"/>
      <c r="AU108" s="486"/>
      <c r="AV108" s="486"/>
      <c r="AW108" s="486"/>
      <c r="AX108" s="486"/>
      <c r="AY108" s="486"/>
      <c r="AZ108" s="486"/>
      <c r="BA108" s="486"/>
      <c r="BB108" s="486"/>
      <c r="BC108" s="486"/>
      <c r="BD108" s="486"/>
      <c r="BE108" s="486"/>
      <c r="BF108" s="486"/>
      <c r="BG108" s="487"/>
      <c r="BH108" s="70"/>
      <c r="BI108" s="100"/>
      <c r="BJ108" s="100"/>
      <c r="BK108" s="100"/>
      <c r="BL108" s="100"/>
      <c r="BM108" s="100"/>
      <c r="BN108" s="104"/>
      <c r="BO108" s="104"/>
      <c r="BP108" s="104"/>
      <c r="BQ108" s="104"/>
      <c r="BR108" s="104"/>
      <c r="BS108" s="104"/>
      <c r="BT108" s="100"/>
      <c r="BU108" s="100"/>
      <c r="BV108" s="72"/>
      <c r="BW108" s="405"/>
      <c r="BX108" s="322"/>
      <c r="BY108" s="322"/>
      <c r="BZ108" s="322"/>
      <c r="CA108" s="406"/>
      <c r="CB108" s="321"/>
      <c r="CC108" s="322"/>
      <c r="CD108" s="322"/>
      <c r="CE108" s="322"/>
      <c r="CF108" s="406"/>
      <c r="CG108" s="321"/>
      <c r="CH108" s="322"/>
      <c r="CI108" s="322"/>
      <c r="CJ108" s="322"/>
      <c r="CK108" s="209"/>
      <c r="CL108" s="313"/>
      <c r="CM108" s="314"/>
      <c r="CN108" s="314"/>
      <c r="CO108" s="314"/>
      <c r="CP108" s="314"/>
      <c r="CQ108" s="314"/>
      <c r="CR108" s="314"/>
      <c r="CS108" s="314"/>
      <c r="CT108" s="314"/>
      <c r="CU108" s="314"/>
      <c r="CV108" s="314"/>
      <c r="CW108" s="314"/>
      <c r="CX108" s="314"/>
      <c r="CY108" s="314"/>
      <c r="CZ108" s="314"/>
      <c r="DA108" s="315"/>
    </row>
    <row r="109" spans="5:105" ht="6.75" customHeight="1">
      <c r="E109" s="610"/>
      <c r="F109" s="611"/>
      <c r="G109" s="188"/>
      <c r="H109" s="189"/>
      <c r="I109" s="189"/>
      <c r="J109" s="189"/>
      <c r="K109" s="189"/>
      <c r="L109" s="190"/>
      <c r="M109" s="6"/>
      <c r="N109" s="187"/>
      <c r="O109" s="187"/>
      <c r="P109" s="187"/>
      <c r="Q109" s="187"/>
      <c r="R109" s="187"/>
      <c r="S109" s="461"/>
      <c r="T109" s="461"/>
      <c r="U109" s="461"/>
      <c r="V109" s="7"/>
      <c r="W109" s="8"/>
      <c r="X109" s="194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6"/>
      <c r="AK109" s="485"/>
      <c r="AL109" s="486"/>
      <c r="AM109" s="486"/>
      <c r="AN109" s="486"/>
      <c r="AO109" s="486"/>
      <c r="AP109" s="486"/>
      <c r="AQ109" s="486"/>
      <c r="AR109" s="486"/>
      <c r="AS109" s="486"/>
      <c r="AT109" s="486"/>
      <c r="AU109" s="486"/>
      <c r="AV109" s="486"/>
      <c r="AW109" s="486"/>
      <c r="AX109" s="486"/>
      <c r="AY109" s="486"/>
      <c r="AZ109" s="486"/>
      <c r="BA109" s="486"/>
      <c r="BB109" s="486"/>
      <c r="BC109" s="486"/>
      <c r="BD109" s="486"/>
      <c r="BE109" s="486"/>
      <c r="BF109" s="486"/>
      <c r="BG109" s="487"/>
      <c r="BH109" s="103"/>
      <c r="BI109" s="136" t="s">
        <v>137</v>
      </c>
      <c r="BJ109" s="136"/>
      <c r="BK109" s="136"/>
      <c r="BL109" s="136"/>
      <c r="BM109" s="136"/>
      <c r="BN109" s="418"/>
      <c r="BO109" s="418"/>
      <c r="BP109" s="418"/>
      <c r="BQ109" s="418"/>
      <c r="BR109" s="418"/>
      <c r="BS109" s="418"/>
      <c r="BT109" s="136" t="s">
        <v>35</v>
      </c>
      <c r="BU109" s="136"/>
      <c r="BV109" s="72"/>
      <c r="BW109" s="405"/>
      <c r="BX109" s="322"/>
      <c r="BY109" s="322"/>
      <c r="BZ109" s="322"/>
      <c r="CA109" s="406"/>
      <c r="CB109" s="321"/>
      <c r="CC109" s="322"/>
      <c r="CD109" s="322"/>
      <c r="CE109" s="322"/>
      <c r="CF109" s="406"/>
      <c r="CG109" s="321"/>
      <c r="CH109" s="322"/>
      <c r="CI109" s="322"/>
      <c r="CJ109" s="322"/>
      <c r="CK109" s="209"/>
      <c r="CL109" s="313"/>
      <c r="CM109" s="314"/>
      <c r="CN109" s="314"/>
      <c r="CO109" s="314"/>
      <c r="CP109" s="314"/>
      <c r="CQ109" s="314"/>
      <c r="CR109" s="314"/>
      <c r="CS109" s="314"/>
      <c r="CT109" s="314"/>
      <c r="CU109" s="314"/>
      <c r="CV109" s="314"/>
      <c r="CW109" s="314"/>
      <c r="CX109" s="314"/>
      <c r="CY109" s="314"/>
      <c r="CZ109" s="314"/>
      <c r="DA109" s="315"/>
    </row>
    <row r="110" spans="5:105" ht="6.75" customHeight="1">
      <c r="E110" s="610"/>
      <c r="F110" s="611"/>
      <c r="G110" s="188"/>
      <c r="H110" s="189"/>
      <c r="I110" s="189"/>
      <c r="J110" s="189"/>
      <c r="K110" s="189"/>
      <c r="L110" s="190"/>
      <c r="M110" s="6"/>
      <c r="N110" s="7"/>
      <c r="O110" s="7"/>
      <c r="P110" s="7"/>
      <c r="Q110" s="7"/>
      <c r="R110" s="7"/>
      <c r="S110" s="2"/>
      <c r="T110" s="2"/>
      <c r="U110" s="2"/>
      <c r="V110" s="2"/>
      <c r="W110" s="101"/>
      <c r="X110" s="194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6"/>
      <c r="AK110" s="485"/>
      <c r="AL110" s="486"/>
      <c r="AM110" s="486"/>
      <c r="AN110" s="486"/>
      <c r="AO110" s="486"/>
      <c r="AP110" s="486"/>
      <c r="AQ110" s="486"/>
      <c r="AR110" s="486"/>
      <c r="AS110" s="486"/>
      <c r="AT110" s="486"/>
      <c r="AU110" s="486"/>
      <c r="AV110" s="486"/>
      <c r="AW110" s="486"/>
      <c r="AX110" s="486"/>
      <c r="AY110" s="486"/>
      <c r="AZ110" s="486"/>
      <c r="BA110" s="486"/>
      <c r="BB110" s="486"/>
      <c r="BC110" s="486"/>
      <c r="BD110" s="486"/>
      <c r="BE110" s="486"/>
      <c r="BF110" s="486"/>
      <c r="BG110" s="487"/>
      <c r="BH110" s="103"/>
      <c r="BI110" s="137"/>
      <c r="BJ110" s="137"/>
      <c r="BK110" s="137"/>
      <c r="BL110" s="137"/>
      <c r="BM110" s="137"/>
      <c r="BN110" s="419"/>
      <c r="BO110" s="419"/>
      <c r="BP110" s="419"/>
      <c r="BQ110" s="419"/>
      <c r="BR110" s="419"/>
      <c r="BS110" s="419"/>
      <c r="BT110" s="137"/>
      <c r="BU110" s="137"/>
      <c r="BV110" s="72"/>
      <c r="BW110" s="405"/>
      <c r="BX110" s="322"/>
      <c r="BY110" s="322"/>
      <c r="BZ110" s="322"/>
      <c r="CA110" s="406"/>
      <c r="CB110" s="321"/>
      <c r="CC110" s="322"/>
      <c r="CD110" s="322"/>
      <c r="CE110" s="322"/>
      <c r="CF110" s="406"/>
      <c r="CG110" s="321"/>
      <c r="CH110" s="322"/>
      <c r="CI110" s="322"/>
      <c r="CJ110" s="322"/>
      <c r="CK110" s="209"/>
      <c r="CL110" s="313"/>
      <c r="CM110" s="314"/>
      <c r="CN110" s="314"/>
      <c r="CO110" s="314"/>
      <c r="CP110" s="314"/>
      <c r="CQ110" s="314"/>
      <c r="CR110" s="314"/>
      <c r="CS110" s="314"/>
      <c r="CT110" s="314"/>
      <c r="CU110" s="314"/>
      <c r="CV110" s="314"/>
      <c r="CW110" s="314"/>
      <c r="CX110" s="314"/>
      <c r="CY110" s="314"/>
      <c r="CZ110" s="314"/>
      <c r="DA110" s="315"/>
    </row>
    <row r="111" spans="5:105" ht="6.75" customHeight="1">
      <c r="E111" s="610"/>
      <c r="F111" s="611"/>
      <c r="G111" s="188"/>
      <c r="H111" s="189"/>
      <c r="I111" s="189"/>
      <c r="J111" s="189"/>
      <c r="K111" s="189"/>
      <c r="L111" s="190"/>
      <c r="M111" s="188" t="s">
        <v>145</v>
      </c>
      <c r="N111" s="189"/>
      <c r="O111" s="189"/>
      <c r="P111" s="189"/>
      <c r="Q111" s="189"/>
      <c r="R111" s="189"/>
      <c r="S111" s="189"/>
      <c r="T111" s="189"/>
      <c r="U111" s="189"/>
      <c r="V111" s="189"/>
      <c r="W111" s="190"/>
      <c r="X111" s="462"/>
      <c r="Y111" s="463"/>
      <c r="Z111" s="463"/>
      <c r="AA111" s="463"/>
      <c r="AB111" s="463"/>
      <c r="AC111" s="463"/>
      <c r="AD111" s="463"/>
      <c r="AE111" s="463"/>
      <c r="AF111" s="463"/>
      <c r="AG111" s="463"/>
      <c r="AH111" s="463"/>
      <c r="AI111" s="463"/>
      <c r="AJ111" s="464"/>
      <c r="AK111" s="488"/>
      <c r="AL111" s="489"/>
      <c r="AM111" s="489"/>
      <c r="AN111" s="489"/>
      <c r="AO111" s="489"/>
      <c r="AP111" s="489"/>
      <c r="AQ111" s="489"/>
      <c r="AR111" s="489"/>
      <c r="AS111" s="489"/>
      <c r="AT111" s="489"/>
      <c r="AU111" s="489"/>
      <c r="AV111" s="489"/>
      <c r="AW111" s="489"/>
      <c r="AX111" s="489"/>
      <c r="AY111" s="489"/>
      <c r="AZ111" s="489"/>
      <c r="BA111" s="489"/>
      <c r="BB111" s="489"/>
      <c r="BC111" s="489"/>
      <c r="BD111" s="489"/>
      <c r="BE111" s="489"/>
      <c r="BF111" s="489"/>
      <c r="BG111" s="490"/>
      <c r="BH111" s="103"/>
      <c r="BI111" s="100"/>
      <c r="BJ111" s="100"/>
      <c r="BK111" s="100"/>
      <c r="BL111" s="100"/>
      <c r="BM111" s="100"/>
      <c r="BN111" s="104"/>
      <c r="BO111" s="104"/>
      <c r="BP111" s="104"/>
      <c r="BQ111" s="104"/>
      <c r="BR111" s="104"/>
      <c r="BS111" s="104"/>
      <c r="BT111" s="100"/>
      <c r="BU111" s="100"/>
      <c r="BV111" s="72"/>
      <c r="BW111" s="407"/>
      <c r="BX111" s="324"/>
      <c r="BY111" s="324"/>
      <c r="BZ111" s="324"/>
      <c r="CA111" s="408"/>
      <c r="CB111" s="323"/>
      <c r="CC111" s="324"/>
      <c r="CD111" s="324"/>
      <c r="CE111" s="324"/>
      <c r="CF111" s="408"/>
      <c r="CG111" s="323"/>
      <c r="CH111" s="324"/>
      <c r="CI111" s="324"/>
      <c r="CJ111" s="324"/>
      <c r="CK111" s="325"/>
      <c r="CL111" s="313"/>
      <c r="CM111" s="314"/>
      <c r="CN111" s="314"/>
      <c r="CO111" s="314"/>
      <c r="CP111" s="314"/>
      <c r="CQ111" s="314"/>
      <c r="CR111" s="314"/>
      <c r="CS111" s="314"/>
      <c r="CT111" s="314"/>
      <c r="CU111" s="314"/>
      <c r="CV111" s="314"/>
      <c r="CW111" s="314"/>
      <c r="CX111" s="314"/>
      <c r="CY111" s="314"/>
      <c r="CZ111" s="314"/>
      <c r="DA111" s="315"/>
    </row>
    <row r="112" spans="5:105" ht="6.75" customHeight="1">
      <c r="E112" s="610"/>
      <c r="F112" s="611"/>
      <c r="G112" s="188"/>
      <c r="H112" s="189"/>
      <c r="I112" s="189"/>
      <c r="J112" s="189"/>
      <c r="K112" s="189"/>
      <c r="L112" s="190"/>
      <c r="M112" s="188"/>
      <c r="N112" s="189"/>
      <c r="O112" s="189"/>
      <c r="P112" s="189"/>
      <c r="Q112" s="189"/>
      <c r="R112" s="189"/>
      <c r="S112" s="189"/>
      <c r="T112" s="189"/>
      <c r="U112" s="189"/>
      <c r="V112" s="189"/>
      <c r="W112" s="190"/>
      <c r="X112" s="138" t="str">
        <f>IF(N123&lt;3,"未使用",(IF(AH5="戸開走行保護装置","?",VLOOKUP(AH5,DH20:DR28,9,FALSE))))</f>
        <v>（n-1）ブレーキによる、かご停止距離を測定する。</v>
      </c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40"/>
      <c r="AK112" s="147" t="s">
        <v>191</v>
      </c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9"/>
      <c r="BH112" s="67"/>
      <c r="BI112" s="68"/>
      <c r="BJ112" s="68"/>
      <c r="BK112" s="68"/>
      <c r="BL112" s="68"/>
      <c r="BM112" s="68"/>
      <c r="BN112" s="110"/>
      <c r="BO112" s="110"/>
      <c r="BP112" s="110"/>
      <c r="BQ112" s="110"/>
      <c r="BR112" s="110"/>
      <c r="BS112" s="68"/>
      <c r="BT112" s="68"/>
      <c r="BU112" s="68"/>
      <c r="BV112" s="116"/>
      <c r="BW112" s="403">
        <f>IF(BN113="","",IF(AND(N107&lt;=BN113,BN113&lt;=N100),"○",""))</f>
      </c>
      <c r="BX112" s="320"/>
      <c r="BY112" s="320"/>
      <c r="BZ112" s="320"/>
      <c r="CA112" s="404"/>
      <c r="CB112" s="319" t="s">
        <v>64</v>
      </c>
      <c r="CC112" s="320"/>
      <c r="CD112" s="320"/>
      <c r="CE112" s="320"/>
      <c r="CF112" s="404"/>
      <c r="CG112" s="319">
        <f>IF(BN113="","",IF(OR(BN113&gt;N100,BN113&lt;N107),"○",""))</f>
      </c>
      <c r="CH112" s="320"/>
      <c r="CI112" s="320"/>
      <c r="CJ112" s="320"/>
      <c r="CK112" s="206"/>
      <c r="CL112" s="313"/>
      <c r="CM112" s="314"/>
      <c r="CN112" s="314"/>
      <c r="CO112" s="314"/>
      <c r="CP112" s="314"/>
      <c r="CQ112" s="314"/>
      <c r="CR112" s="314"/>
      <c r="CS112" s="314"/>
      <c r="CT112" s="314"/>
      <c r="CU112" s="314"/>
      <c r="CV112" s="314"/>
      <c r="CW112" s="314"/>
      <c r="CX112" s="314"/>
      <c r="CY112" s="314"/>
      <c r="CZ112" s="314"/>
      <c r="DA112" s="315"/>
    </row>
    <row r="113" spans="5:105" ht="6.75" customHeight="1">
      <c r="E113" s="610"/>
      <c r="F113" s="611"/>
      <c r="G113" s="188"/>
      <c r="H113" s="189"/>
      <c r="I113" s="189"/>
      <c r="J113" s="189"/>
      <c r="K113" s="189"/>
      <c r="L113" s="190"/>
      <c r="M113" s="188"/>
      <c r="N113" s="189"/>
      <c r="O113" s="189"/>
      <c r="P113" s="189"/>
      <c r="Q113" s="189"/>
      <c r="R113" s="189"/>
      <c r="S113" s="189"/>
      <c r="T113" s="189"/>
      <c r="U113" s="189"/>
      <c r="V113" s="189"/>
      <c r="W113" s="190"/>
      <c r="X113" s="141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3"/>
      <c r="AK113" s="150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2"/>
      <c r="BH113" s="103"/>
      <c r="BI113" s="136" t="s">
        <v>138</v>
      </c>
      <c r="BJ113" s="136"/>
      <c r="BK113" s="136"/>
      <c r="BL113" s="136"/>
      <c r="BM113" s="136"/>
      <c r="BN113" s="418"/>
      <c r="BO113" s="418"/>
      <c r="BP113" s="418"/>
      <c r="BQ113" s="418"/>
      <c r="BR113" s="418"/>
      <c r="BS113" s="418"/>
      <c r="BT113" s="136" t="s">
        <v>35</v>
      </c>
      <c r="BU113" s="136"/>
      <c r="BV113" s="72"/>
      <c r="BW113" s="405"/>
      <c r="BX113" s="322"/>
      <c r="BY113" s="322"/>
      <c r="BZ113" s="322"/>
      <c r="CA113" s="406"/>
      <c r="CB113" s="321"/>
      <c r="CC113" s="322"/>
      <c r="CD113" s="322"/>
      <c r="CE113" s="322"/>
      <c r="CF113" s="406"/>
      <c r="CG113" s="321"/>
      <c r="CH113" s="322"/>
      <c r="CI113" s="322"/>
      <c r="CJ113" s="322"/>
      <c r="CK113" s="209"/>
      <c r="CL113" s="313"/>
      <c r="CM113" s="314"/>
      <c r="CN113" s="314"/>
      <c r="CO113" s="314"/>
      <c r="CP113" s="314"/>
      <c r="CQ113" s="314"/>
      <c r="CR113" s="314"/>
      <c r="CS113" s="314"/>
      <c r="CT113" s="314"/>
      <c r="CU113" s="314"/>
      <c r="CV113" s="314"/>
      <c r="CW113" s="314"/>
      <c r="CX113" s="314"/>
      <c r="CY113" s="314"/>
      <c r="CZ113" s="314"/>
      <c r="DA113" s="315"/>
    </row>
    <row r="114" spans="5:105" ht="6.75" customHeight="1">
      <c r="E114" s="610"/>
      <c r="F114" s="611"/>
      <c r="G114" s="188"/>
      <c r="H114" s="189"/>
      <c r="I114" s="189"/>
      <c r="J114" s="189"/>
      <c r="K114" s="189"/>
      <c r="L114" s="190"/>
      <c r="M114" s="6"/>
      <c r="N114" s="182" t="s">
        <v>148</v>
      </c>
      <c r="O114" s="182"/>
      <c r="P114" s="182"/>
      <c r="Q114" s="182"/>
      <c r="R114" s="182"/>
      <c r="S114" s="182"/>
      <c r="T114" s="182"/>
      <c r="U114" s="182"/>
      <c r="V114" s="182"/>
      <c r="W114" s="8"/>
      <c r="X114" s="141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3"/>
      <c r="AK114" s="150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2"/>
      <c r="BH114" s="103"/>
      <c r="BI114" s="137"/>
      <c r="BJ114" s="137"/>
      <c r="BK114" s="137"/>
      <c r="BL114" s="137"/>
      <c r="BM114" s="137"/>
      <c r="BN114" s="419"/>
      <c r="BO114" s="419"/>
      <c r="BP114" s="419"/>
      <c r="BQ114" s="419"/>
      <c r="BR114" s="419"/>
      <c r="BS114" s="419"/>
      <c r="BT114" s="137"/>
      <c r="BU114" s="137"/>
      <c r="BV114" s="72"/>
      <c r="BW114" s="405"/>
      <c r="BX114" s="322"/>
      <c r="BY114" s="322"/>
      <c r="BZ114" s="322"/>
      <c r="CA114" s="406"/>
      <c r="CB114" s="321"/>
      <c r="CC114" s="322"/>
      <c r="CD114" s="322"/>
      <c r="CE114" s="322"/>
      <c r="CF114" s="406"/>
      <c r="CG114" s="321"/>
      <c r="CH114" s="322"/>
      <c r="CI114" s="322"/>
      <c r="CJ114" s="322"/>
      <c r="CK114" s="209"/>
      <c r="CL114" s="313"/>
      <c r="CM114" s="314"/>
      <c r="CN114" s="314"/>
      <c r="CO114" s="314"/>
      <c r="CP114" s="314"/>
      <c r="CQ114" s="314"/>
      <c r="CR114" s="314"/>
      <c r="CS114" s="314"/>
      <c r="CT114" s="314"/>
      <c r="CU114" s="314"/>
      <c r="CV114" s="314"/>
      <c r="CW114" s="314"/>
      <c r="CX114" s="314"/>
      <c r="CY114" s="314"/>
      <c r="CZ114" s="314"/>
      <c r="DA114" s="315"/>
    </row>
    <row r="115" spans="5:105" ht="6.75" customHeight="1">
      <c r="E115" s="610"/>
      <c r="F115" s="611"/>
      <c r="G115" s="188"/>
      <c r="H115" s="189"/>
      <c r="I115" s="189"/>
      <c r="J115" s="189"/>
      <c r="K115" s="189"/>
      <c r="L115" s="190"/>
      <c r="M115" s="6"/>
      <c r="N115" s="182"/>
      <c r="O115" s="182"/>
      <c r="P115" s="182"/>
      <c r="Q115" s="182"/>
      <c r="R115" s="182"/>
      <c r="S115" s="182"/>
      <c r="T115" s="182"/>
      <c r="U115" s="182"/>
      <c r="V115" s="182"/>
      <c r="W115" s="8"/>
      <c r="X115" s="141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3"/>
      <c r="AK115" s="150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2"/>
      <c r="BH115" s="70"/>
      <c r="BI115" s="100"/>
      <c r="BJ115" s="100"/>
      <c r="BK115" s="100"/>
      <c r="BL115" s="100"/>
      <c r="BM115" s="100"/>
      <c r="BN115" s="104"/>
      <c r="BO115" s="104"/>
      <c r="BP115" s="104"/>
      <c r="BQ115" s="104"/>
      <c r="BR115" s="104"/>
      <c r="BS115" s="104"/>
      <c r="BT115" s="100"/>
      <c r="BU115" s="100"/>
      <c r="BV115" s="72"/>
      <c r="BW115" s="405"/>
      <c r="BX115" s="322"/>
      <c r="BY115" s="322"/>
      <c r="BZ115" s="322"/>
      <c r="CA115" s="406"/>
      <c r="CB115" s="321"/>
      <c r="CC115" s="322"/>
      <c r="CD115" s="322"/>
      <c r="CE115" s="322"/>
      <c r="CF115" s="406"/>
      <c r="CG115" s="321"/>
      <c r="CH115" s="322"/>
      <c r="CI115" s="322"/>
      <c r="CJ115" s="322"/>
      <c r="CK115" s="209"/>
      <c r="CL115" s="313"/>
      <c r="CM115" s="314"/>
      <c r="CN115" s="314"/>
      <c r="CO115" s="314"/>
      <c r="CP115" s="314"/>
      <c r="CQ115" s="314"/>
      <c r="CR115" s="314"/>
      <c r="CS115" s="314"/>
      <c r="CT115" s="314"/>
      <c r="CU115" s="314"/>
      <c r="CV115" s="314"/>
      <c r="CW115" s="314"/>
      <c r="CX115" s="314"/>
      <c r="CY115" s="314"/>
      <c r="CZ115" s="314"/>
      <c r="DA115" s="315"/>
    </row>
    <row r="116" spans="5:105" ht="6.75" customHeight="1">
      <c r="E116" s="610"/>
      <c r="F116" s="611"/>
      <c r="G116" s="188"/>
      <c r="H116" s="189"/>
      <c r="I116" s="189"/>
      <c r="J116" s="189"/>
      <c r="K116" s="189"/>
      <c r="L116" s="190"/>
      <c r="M116" s="6"/>
      <c r="N116" s="187"/>
      <c r="O116" s="187"/>
      <c r="P116" s="187"/>
      <c r="Q116" s="187"/>
      <c r="R116" s="187"/>
      <c r="S116" s="187"/>
      <c r="T116" s="187"/>
      <c r="U116" s="187"/>
      <c r="V116" s="187"/>
      <c r="W116" s="8"/>
      <c r="X116" s="141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3"/>
      <c r="AK116" s="150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2"/>
      <c r="BH116" s="103"/>
      <c r="BI116" s="136" t="s">
        <v>137</v>
      </c>
      <c r="BJ116" s="136"/>
      <c r="BK116" s="136"/>
      <c r="BL116" s="136"/>
      <c r="BM116" s="136"/>
      <c r="BN116" s="418"/>
      <c r="BO116" s="418"/>
      <c r="BP116" s="418"/>
      <c r="BQ116" s="418"/>
      <c r="BR116" s="418"/>
      <c r="BS116" s="418"/>
      <c r="BT116" s="136" t="s">
        <v>35</v>
      </c>
      <c r="BU116" s="136"/>
      <c r="BV116" s="72"/>
      <c r="BW116" s="405"/>
      <c r="BX116" s="322"/>
      <c r="BY116" s="322"/>
      <c r="BZ116" s="322"/>
      <c r="CA116" s="406"/>
      <c r="CB116" s="321"/>
      <c r="CC116" s="322"/>
      <c r="CD116" s="322"/>
      <c r="CE116" s="322"/>
      <c r="CF116" s="406"/>
      <c r="CG116" s="321"/>
      <c r="CH116" s="322"/>
      <c r="CI116" s="322"/>
      <c r="CJ116" s="322"/>
      <c r="CK116" s="209"/>
      <c r="CL116" s="313"/>
      <c r="CM116" s="314"/>
      <c r="CN116" s="314"/>
      <c r="CO116" s="314"/>
      <c r="CP116" s="314"/>
      <c r="CQ116" s="314"/>
      <c r="CR116" s="314"/>
      <c r="CS116" s="314"/>
      <c r="CT116" s="314"/>
      <c r="CU116" s="314"/>
      <c r="CV116" s="314"/>
      <c r="CW116" s="314"/>
      <c r="CX116" s="314"/>
      <c r="CY116" s="314"/>
      <c r="CZ116" s="314"/>
      <c r="DA116" s="315"/>
    </row>
    <row r="117" spans="5:105" ht="6.75" customHeight="1">
      <c r="E117" s="610"/>
      <c r="F117" s="611"/>
      <c r="G117" s="188"/>
      <c r="H117" s="189"/>
      <c r="I117" s="189"/>
      <c r="J117" s="189"/>
      <c r="K117" s="189"/>
      <c r="L117" s="190"/>
      <c r="X117" s="141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3"/>
      <c r="AK117" s="150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2"/>
      <c r="BH117" s="103"/>
      <c r="BI117" s="137"/>
      <c r="BJ117" s="137"/>
      <c r="BK117" s="137"/>
      <c r="BL117" s="137"/>
      <c r="BM117" s="137"/>
      <c r="BN117" s="419"/>
      <c r="BO117" s="419"/>
      <c r="BP117" s="419"/>
      <c r="BQ117" s="419"/>
      <c r="BR117" s="419"/>
      <c r="BS117" s="419"/>
      <c r="BT117" s="137"/>
      <c r="BU117" s="137"/>
      <c r="BV117" s="72"/>
      <c r="BW117" s="405"/>
      <c r="BX117" s="322"/>
      <c r="BY117" s="322"/>
      <c r="BZ117" s="322"/>
      <c r="CA117" s="406"/>
      <c r="CB117" s="321"/>
      <c r="CC117" s="322"/>
      <c r="CD117" s="322"/>
      <c r="CE117" s="322"/>
      <c r="CF117" s="406"/>
      <c r="CG117" s="321"/>
      <c r="CH117" s="322"/>
      <c r="CI117" s="322"/>
      <c r="CJ117" s="322"/>
      <c r="CK117" s="209"/>
      <c r="CL117" s="313"/>
      <c r="CM117" s="314"/>
      <c r="CN117" s="314"/>
      <c r="CO117" s="314"/>
      <c r="CP117" s="314"/>
      <c r="CQ117" s="314"/>
      <c r="CR117" s="314"/>
      <c r="CS117" s="314"/>
      <c r="CT117" s="314"/>
      <c r="CU117" s="314"/>
      <c r="CV117" s="314"/>
      <c r="CW117" s="314"/>
      <c r="CX117" s="314"/>
      <c r="CY117" s="314"/>
      <c r="CZ117" s="314"/>
      <c r="DA117" s="315"/>
    </row>
    <row r="118" spans="5:105" ht="6.75" customHeight="1">
      <c r="E118" s="610"/>
      <c r="F118" s="611"/>
      <c r="G118" s="188"/>
      <c r="H118" s="189"/>
      <c r="I118" s="189"/>
      <c r="J118" s="189"/>
      <c r="K118" s="189"/>
      <c r="L118" s="190"/>
      <c r="X118" s="144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6"/>
      <c r="AK118" s="153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5"/>
      <c r="BH118" s="103"/>
      <c r="BI118" s="100"/>
      <c r="BJ118" s="100"/>
      <c r="BK118" s="100"/>
      <c r="BL118" s="100"/>
      <c r="BM118" s="100"/>
      <c r="BN118" s="104"/>
      <c r="BO118" s="104"/>
      <c r="BP118" s="104"/>
      <c r="BQ118" s="104"/>
      <c r="BR118" s="104"/>
      <c r="BS118" s="104"/>
      <c r="BT118" s="100"/>
      <c r="BU118" s="100"/>
      <c r="BV118" s="72"/>
      <c r="BW118" s="407"/>
      <c r="BX118" s="324"/>
      <c r="BY118" s="324"/>
      <c r="BZ118" s="324"/>
      <c r="CA118" s="408"/>
      <c r="CB118" s="323"/>
      <c r="CC118" s="324"/>
      <c r="CD118" s="324"/>
      <c r="CE118" s="324"/>
      <c r="CF118" s="408"/>
      <c r="CG118" s="323"/>
      <c r="CH118" s="324"/>
      <c r="CI118" s="324"/>
      <c r="CJ118" s="324"/>
      <c r="CK118" s="325"/>
      <c r="CL118" s="313"/>
      <c r="CM118" s="314"/>
      <c r="CN118" s="314"/>
      <c r="CO118" s="314"/>
      <c r="CP118" s="314"/>
      <c r="CQ118" s="314"/>
      <c r="CR118" s="314"/>
      <c r="CS118" s="314"/>
      <c r="CT118" s="314"/>
      <c r="CU118" s="314"/>
      <c r="CV118" s="314"/>
      <c r="CW118" s="314"/>
      <c r="CX118" s="314"/>
      <c r="CY118" s="314"/>
      <c r="CZ118" s="314"/>
      <c r="DA118" s="315"/>
    </row>
    <row r="119" spans="5:105" ht="6.75" customHeight="1">
      <c r="E119" s="610"/>
      <c r="F119" s="611"/>
      <c r="G119" s="188"/>
      <c r="H119" s="189"/>
      <c r="I119" s="189"/>
      <c r="J119" s="189"/>
      <c r="K119" s="189"/>
      <c r="L119" s="190"/>
      <c r="M119" s="188" t="s">
        <v>111</v>
      </c>
      <c r="N119" s="189"/>
      <c r="O119" s="189"/>
      <c r="P119" s="189"/>
      <c r="Q119" s="189"/>
      <c r="R119" s="189"/>
      <c r="S119" s="189"/>
      <c r="T119" s="189"/>
      <c r="U119" s="189"/>
      <c r="V119" s="189"/>
      <c r="W119" s="190"/>
      <c r="X119" s="191" t="str">
        <f>IF(N123&lt;4,"未使用",(IF(AH5="戸開走行保護装置","?",VLOOKUP(AH5,DH20:DR28,9,FALSE))))</f>
        <v>（n-1）ブレーキによる、かご停止距離を測定する。</v>
      </c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3"/>
      <c r="AK119" s="147" t="s">
        <v>191</v>
      </c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9"/>
      <c r="BH119" s="67"/>
      <c r="BI119" s="68"/>
      <c r="BJ119" s="68"/>
      <c r="BK119" s="68"/>
      <c r="BL119" s="68"/>
      <c r="BM119" s="68"/>
      <c r="BN119" s="110"/>
      <c r="BO119" s="110"/>
      <c r="BP119" s="110"/>
      <c r="BQ119" s="110"/>
      <c r="BR119" s="110"/>
      <c r="BS119" s="68"/>
      <c r="BT119" s="68"/>
      <c r="BU119" s="68"/>
      <c r="BV119" s="116"/>
      <c r="BW119" s="403">
        <f>IF(BN120="","",IF(AND(N107&lt;=BN120,BN120&lt;=N100),"○",""))</f>
      </c>
      <c r="BX119" s="320"/>
      <c r="BY119" s="320"/>
      <c r="BZ119" s="320"/>
      <c r="CA119" s="404"/>
      <c r="CB119" s="319" t="s">
        <v>64</v>
      </c>
      <c r="CC119" s="320"/>
      <c r="CD119" s="320"/>
      <c r="CE119" s="320"/>
      <c r="CF119" s="404"/>
      <c r="CG119" s="319">
        <f>IF(BN120="","",IF(OR(BN120&gt;N100,BN120&lt;N107),"○",""))</f>
      </c>
      <c r="CH119" s="320"/>
      <c r="CI119" s="320"/>
      <c r="CJ119" s="320"/>
      <c r="CK119" s="206"/>
      <c r="CL119" s="313"/>
      <c r="CM119" s="314"/>
      <c r="CN119" s="314"/>
      <c r="CO119" s="314"/>
      <c r="CP119" s="314"/>
      <c r="CQ119" s="314"/>
      <c r="CR119" s="314"/>
      <c r="CS119" s="314"/>
      <c r="CT119" s="314"/>
      <c r="CU119" s="314"/>
      <c r="CV119" s="314"/>
      <c r="CW119" s="314"/>
      <c r="CX119" s="314"/>
      <c r="CY119" s="314"/>
      <c r="CZ119" s="314"/>
      <c r="DA119" s="315"/>
    </row>
    <row r="120" spans="5:105" ht="6.75" customHeight="1">
      <c r="E120" s="610"/>
      <c r="F120" s="611"/>
      <c r="G120" s="188"/>
      <c r="H120" s="189"/>
      <c r="I120" s="189"/>
      <c r="J120" s="189"/>
      <c r="K120" s="189"/>
      <c r="L120" s="190"/>
      <c r="M120" s="188"/>
      <c r="N120" s="189"/>
      <c r="O120" s="189"/>
      <c r="P120" s="189"/>
      <c r="Q120" s="189"/>
      <c r="R120" s="189"/>
      <c r="S120" s="189"/>
      <c r="T120" s="189"/>
      <c r="U120" s="189"/>
      <c r="V120" s="189"/>
      <c r="W120" s="190"/>
      <c r="X120" s="194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6"/>
      <c r="AK120" s="150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2"/>
      <c r="BH120" s="103"/>
      <c r="BI120" s="136" t="s">
        <v>138</v>
      </c>
      <c r="BJ120" s="136"/>
      <c r="BK120" s="136"/>
      <c r="BL120" s="136"/>
      <c r="BM120" s="136"/>
      <c r="BN120" s="418"/>
      <c r="BO120" s="418"/>
      <c r="BP120" s="418"/>
      <c r="BQ120" s="418"/>
      <c r="BR120" s="418"/>
      <c r="BS120" s="418"/>
      <c r="BT120" s="136" t="s">
        <v>35</v>
      </c>
      <c r="BU120" s="136"/>
      <c r="BV120" s="72"/>
      <c r="BW120" s="405"/>
      <c r="BX120" s="322"/>
      <c r="BY120" s="322"/>
      <c r="BZ120" s="322"/>
      <c r="CA120" s="406"/>
      <c r="CB120" s="321"/>
      <c r="CC120" s="322"/>
      <c r="CD120" s="322"/>
      <c r="CE120" s="322"/>
      <c r="CF120" s="406"/>
      <c r="CG120" s="321"/>
      <c r="CH120" s="322"/>
      <c r="CI120" s="322"/>
      <c r="CJ120" s="322"/>
      <c r="CK120" s="209"/>
      <c r="CL120" s="313"/>
      <c r="CM120" s="314"/>
      <c r="CN120" s="314"/>
      <c r="CO120" s="314"/>
      <c r="CP120" s="314"/>
      <c r="CQ120" s="314"/>
      <c r="CR120" s="314"/>
      <c r="CS120" s="314"/>
      <c r="CT120" s="314"/>
      <c r="CU120" s="314"/>
      <c r="CV120" s="314"/>
      <c r="CW120" s="314"/>
      <c r="CX120" s="314"/>
      <c r="CY120" s="314"/>
      <c r="CZ120" s="314"/>
      <c r="DA120" s="315"/>
    </row>
    <row r="121" spans="5:105" ht="6.75" customHeight="1">
      <c r="E121" s="610"/>
      <c r="F121" s="611"/>
      <c r="G121" s="188"/>
      <c r="H121" s="189"/>
      <c r="I121" s="189"/>
      <c r="J121" s="189"/>
      <c r="K121" s="189"/>
      <c r="L121" s="190"/>
      <c r="M121" s="188"/>
      <c r="N121" s="189"/>
      <c r="O121" s="189"/>
      <c r="P121" s="189"/>
      <c r="Q121" s="189"/>
      <c r="R121" s="189"/>
      <c r="S121" s="189"/>
      <c r="T121" s="189"/>
      <c r="U121" s="189"/>
      <c r="V121" s="189"/>
      <c r="W121" s="190"/>
      <c r="X121" s="194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6"/>
      <c r="AK121" s="150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2"/>
      <c r="BH121" s="103"/>
      <c r="BI121" s="137"/>
      <c r="BJ121" s="137"/>
      <c r="BK121" s="137"/>
      <c r="BL121" s="137"/>
      <c r="BM121" s="137"/>
      <c r="BN121" s="419"/>
      <c r="BO121" s="419"/>
      <c r="BP121" s="419"/>
      <c r="BQ121" s="419"/>
      <c r="BR121" s="419"/>
      <c r="BS121" s="419"/>
      <c r="BT121" s="137"/>
      <c r="BU121" s="137"/>
      <c r="BV121" s="72"/>
      <c r="BW121" s="405"/>
      <c r="BX121" s="322"/>
      <c r="BY121" s="322"/>
      <c r="BZ121" s="322"/>
      <c r="CA121" s="406"/>
      <c r="CB121" s="321"/>
      <c r="CC121" s="322"/>
      <c r="CD121" s="322"/>
      <c r="CE121" s="322"/>
      <c r="CF121" s="406"/>
      <c r="CG121" s="321"/>
      <c r="CH121" s="322"/>
      <c r="CI121" s="322"/>
      <c r="CJ121" s="322"/>
      <c r="CK121" s="209"/>
      <c r="CL121" s="313"/>
      <c r="CM121" s="314"/>
      <c r="CN121" s="314"/>
      <c r="CO121" s="314"/>
      <c r="CP121" s="314"/>
      <c r="CQ121" s="314"/>
      <c r="CR121" s="314"/>
      <c r="CS121" s="314"/>
      <c r="CT121" s="314"/>
      <c r="CU121" s="314"/>
      <c r="CV121" s="314"/>
      <c r="CW121" s="314"/>
      <c r="CX121" s="314"/>
      <c r="CY121" s="314"/>
      <c r="CZ121" s="314"/>
      <c r="DA121" s="315"/>
    </row>
    <row r="122" spans="5:105" ht="6.75" customHeight="1">
      <c r="E122" s="610"/>
      <c r="F122" s="611"/>
      <c r="G122" s="188"/>
      <c r="H122" s="189"/>
      <c r="I122" s="189"/>
      <c r="J122" s="189"/>
      <c r="K122" s="189"/>
      <c r="L122" s="190"/>
      <c r="M122" s="6"/>
      <c r="N122" s="7"/>
      <c r="O122" s="7"/>
      <c r="P122" s="7"/>
      <c r="Q122" s="7"/>
      <c r="R122" s="7"/>
      <c r="S122" s="7"/>
      <c r="T122" s="7"/>
      <c r="U122" s="7"/>
      <c r="V122" s="7"/>
      <c r="W122" s="8"/>
      <c r="X122" s="194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6"/>
      <c r="AK122" s="150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2"/>
      <c r="BH122" s="70"/>
      <c r="BI122" s="100"/>
      <c r="BJ122" s="100"/>
      <c r="BK122" s="100"/>
      <c r="BL122" s="100"/>
      <c r="BM122" s="100"/>
      <c r="BN122" s="104"/>
      <c r="BO122" s="104"/>
      <c r="BP122" s="104"/>
      <c r="BQ122" s="104"/>
      <c r="BR122" s="104"/>
      <c r="BS122" s="104"/>
      <c r="BT122" s="100"/>
      <c r="BU122" s="100"/>
      <c r="BV122" s="72"/>
      <c r="BW122" s="405"/>
      <c r="BX122" s="322"/>
      <c r="BY122" s="322"/>
      <c r="BZ122" s="322"/>
      <c r="CA122" s="406"/>
      <c r="CB122" s="321"/>
      <c r="CC122" s="322"/>
      <c r="CD122" s="322"/>
      <c r="CE122" s="322"/>
      <c r="CF122" s="406"/>
      <c r="CG122" s="321"/>
      <c r="CH122" s="322"/>
      <c r="CI122" s="322"/>
      <c r="CJ122" s="322"/>
      <c r="CK122" s="209"/>
      <c r="CL122" s="313"/>
      <c r="CM122" s="314"/>
      <c r="CN122" s="314"/>
      <c r="CO122" s="314"/>
      <c r="CP122" s="314"/>
      <c r="CQ122" s="314"/>
      <c r="CR122" s="314"/>
      <c r="CS122" s="314"/>
      <c r="CT122" s="314"/>
      <c r="CU122" s="314"/>
      <c r="CV122" s="314"/>
      <c r="CW122" s="314"/>
      <c r="CX122" s="314"/>
      <c r="CY122" s="314"/>
      <c r="CZ122" s="314"/>
      <c r="DA122" s="315"/>
    </row>
    <row r="123" spans="5:105" ht="6.75" customHeight="1">
      <c r="E123" s="610"/>
      <c r="F123" s="611"/>
      <c r="G123" s="188"/>
      <c r="H123" s="189"/>
      <c r="I123" s="189"/>
      <c r="J123" s="189"/>
      <c r="K123" s="189"/>
      <c r="L123" s="190"/>
      <c r="M123" s="34"/>
      <c r="N123" s="182" t="s">
        <v>150</v>
      </c>
      <c r="O123" s="182"/>
      <c r="P123" s="182"/>
      <c r="Q123" s="182"/>
      <c r="R123" s="182"/>
      <c r="S123" s="182"/>
      <c r="T123" s="182"/>
      <c r="U123" s="460" t="s">
        <v>110</v>
      </c>
      <c r="V123" s="460"/>
      <c r="W123" s="633"/>
      <c r="X123" s="194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6"/>
      <c r="AK123" s="150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2"/>
      <c r="BH123" s="103"/>
      <c r="BI123" s="136" t="s">
        <v>137</v>
      </c>
      <c r="BJ123" s="136"/>
      <c r="BK123" s="136"/>
      <c r="BL123" s="136"/>
      <c r="BM123" s="136"/>
      <c r="BN123" s="418"/>
      <c r="BO123" s="418"/>
      <c r="BP123" s="418"/>
      <c r="BQ123" s="418"/>
      <c r="BR123" s="418"/>
      <c r="BS123" s="418"/>
      <c r="BT123" s="136" t="s">
        <v>35</v>
      </c>
      <c r="BU123" s="136"/>
      <c r="BV123" s="72"/>
      <c r="BW123" s="405"/>
      <c r="BX123" s="322"/>
      <c r="BY123" s="322"/>
      <c r="BZ123" s="322"/>
      <c r="CA123" s="406"/>
      <c r="CB123" s="321"/>
      <c r="CC123" s="322"/>
      <c r="CD123" s="322"/>
      <c r="CE123" s="322"/>
      <c r="CF123" s="406"/>
      <c r="CG123" s="321"/>
      <c r="CH123" s="322"/>
      <c r="CI123" s="322"/>
      <c r="CJ123" s="322"/>
      <c r="CK123" s="209"/>
      <c r="CL123" s="313"/>
      <c r="CM123" s="314"/>
      <c r="CN123" s="314"/>
      <c r="CO123" s="314"/>
      <c r="CP123" s="314"/>
      <c r="CQ123" s="314"/>
      <c r="CR123" s="314"/>
      <c r="CS123" s="314"/>
      <c r="CT123" s="314"/>
      <c r="CU123" s="314"/>
      <c r="CV123" s="314"/>
      <c r="CW123" s="314"/>
      <c r="CX123" s="314"/>
      <c r="CY123" s="314"/>
      <c r="CZ123" s="314"/>
      <c r="DA123" s="315"/>
    </row>
    <row r="124" spans="5:105" ht="6.75" customHeight="1">
      <c r="E124" s="610"/>
      <c r="F124" s="611"/>
      <c r="G124" s="188"/>
      <c r="H124" s="189"/>
      <c r="I124" s="189"/>
      <c r="J124" s="189"/>
      <c r="K124" s="189"/>
      <c r="L124" s="190"/>
      <c r="M124" s="6"/>
      <c r="N124" s="182"/>
      <c r="O124" s="182"/>
      <c r="P124" s="182"/>
      <c r="Q124" s="182"/>
      <c r="R124" s="182"/>
      <c r="S124" s="182"/>
      <c r="T124" s="182"/>
      <c r="U124" s="460"/>
      <c r="V124" s="460"/>
      <c r="W124" s="633"/>
      <c r="X124" s="194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6"/>
      <c r="AK124" s="150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2"/>
      <c r="BH124" s="103"/>
      <c r="BI124" s="137"/>
      <c r="BJ124" s="137"/>
      <c r="BK124" s="137"/>
      <c r="BL124" s="137"/>
      <c r="BM124" s="137"/>
      <c r="BN124" s="419"/>
      <c r="BO124" s="419"/>
      <c r="BP124" s="419"/>
      <c r="BQ124" s="419"/>
      <c r="BR124" s="419"/>
      <c r="BS124" s="419"/>
      <c r="BT124" s="137"/>
      <c r="BU124" s="137"/>
      <c r="BV124" s="72"/>
      <c r="BW124" s="405"/>
      <c r="BX124" s="322"/>
      <c r="BY124" s="322"/>
      <c r="BZ124" s="322"/>
      <c r="CA124" s="406"/>
      <c r="CB124" s="321"/>
      <c r="CC124" s="322"/>
      <c r="CD124" s="322"/>
      <c r="CE124" s="322"/>
      <c r="CF124" s="406"/>
      <c r="CG124" s="321"/>
      <c r="CH124" s="322"/>
      <c r="CI124" s="322"/>
      <c r="CJ124" s="322"/>
      <c r="CK124" s="209"/>
      <c r="CL124" s="313"/>
      <c r="CM124" s="314"/>
      <c r="CN124" s="314"/>
      <c r="CO124" s="314"/>
      <c r="CP124" s="314"/>
      <c r="CQ124" s="314"/>
      <c r="CR124" s="314"/>
      <c r="CS124" s="314"/>
      <c r="CT124" s="314"/>
      <c r="CU124" s="314"/>
      <c r="CV124" s="314"/>
      <c r="CW124" s="314"/>
      <c r="CX124" s="314"/>
      <c r="CY124" s="314"/>
      <c r="CZ124" s="314"/>
      <c r="DA124" s="315"/>
    </row>
    <row r="125" spans="5:105" ht="6.75" customHeight="1">
      <c r="E125" s="610"/>
      <c r="F125" s="611"/>
      <c r="G125" s="188"/>
      <c r="H125" s="189"/>
      <c r="I125" s="189"/>
      <c r="J125" s="189"/>
      <c r="K125" s="189"/>
      <c r="L125" s="190"/>
      <c r="M125" s="6"/>
      <c r="N125" s="182"/>
      <c r="O125" s="182"/>
      <c r="P125" s="182"/>
      <c r="Q125" s="182"/>
      <c r="R125" s="182"/>
      <c r="S125" s="182"/>
      <c r="T125" s="182"/>
      <c r="U125" s="460"/>
      <c r="V125" s="460"/>
      <c r="W125" s="633"/>
      <c r="X125" s="462"/>
      <c r="Y125" s="463"/>
      <c r="Z125" s="463"/>
      <c r="AA125" s="463"/>
      <c r="AB125" s="463"/>
      <c r="AC125" s="463"/>
      <c r="AD125" s="463"/>
      <c r="AE125" s="463"/>
      <c r="AF125" s="463"/>
      <c r="AG125" s="463"/>
      <c r="AH125" s="463"/>
      <c r="AI125" s="463"/>
      <c r="AJ125" s="464"/>
      <c r="AK125" s="153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5"/>
      <c r="BH125" s="103"/>
      <c r="BI125" s="100"/>
      <c r="BJ125" s="100"/>
      <c r="BK125" s="100"/>
      <c r="BL125" s="100"/>
      <c r="BM125" s="100"/>
      <c r="BN125" s="104"/>
      <c r="BO125" s="104"/>
      <c r="BP125" s="104"/>
      <c r="BQ125" s="104"/>
      <c r="BR125" s="104"/>
      <c r="BS125" s="104"/>
      <c r="BT125" s="100"/>
      <c r="BU125" s="100"/>
      <c r="BV125" s="72"/>
      <c r="BW125" s="407"/>
      <c r="BX125" s="324"/>
      <c r="BY125" s="324"/>
      <c r="BZ125" s="324"/>
      <c r="CA125" s="408"/>
      <c r="CB125" s="323"/>
      <c r="CC125" s="324"/>
      <c r="CD125" s="324"/>
      <c r="CE125" s="324"/>
      <c r="CF125" s="408"/>
      <c r="CG125" s="323"/>
      <c r="CH125" s="324"/>
      <c r="CI125" s="324"/>
      <c r="CJ125" s="324"/>
      <c r="CK125" s="325"/>
      <c r="CL125" s="313"/>
      <c r="CM125" s="314"/>
      <c r="CN125" s="314"/>
      <c r="CO125" s="314"/>
      <c r="CP125" s="314"/>
      <c r="CQ125" s="314"/>
      <c r="CR125" s="314"/>
      <c r="CS125" s="314"/>
      <c r="CT125" s="314"/>
      <c r="CU125" s="314"/>
      <c r="CV125" s="314"/>
      <c r="CW125" s="314"/>
      <c r="CX125" s="314"/>
      <c r="CY125" s="314"/>
      <c r="CZ125" s="314"/>
      <c r="DA125" s="315"/>
    </row>
    <row r="126" spans="5:105" ht="6.75" customHeight="1">
      <c r="E126" s="610"/>
      <c r="F126" s="611"/>
      <c r="G126" s="188"/>
      <c r="H126" s="189"/>
      <c r="I126" s="189"/>
      <c r="J126" s="189"/>
      <c r="K126" s="189"/>
      <c r="L126" s="190"/>
      <c r="M126" s="6"/>
      <c r="N126" s="187"/>
      <c r="O126" s="187"/>
      <c r="P126" s="187"/>
      <c r="Q126" s="187"/>
      <c r="R126" s="187"/>
      <c r="S126" s="187"/>
      <c r="T126" s="187"/>
      <c r="U126" s="460"/>
      <c r="V126" s="460"/>
      <c r="W126" s="633"/>
      <c r="X126" s="191" t="str">
        <f>IF(N123&lt;5,"未使用",(IF(AH5="戸開走行保護装置","?",VLOOKUP(AH5,DH20:DR28,9,FALSE))))</f>
        <v>（n-1）ブレーキによる、かご停止距離を測定する。</v>
      </c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3"/>
      <c r="AK126" s="147" t="s">
        <v>193</v>
      </c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9"/>
      <c r="BH126" s="67"/>
      <c r="BI126" s="68"/>
      <c r="BJ126" s="68"/>
      <c r="BK126" s="68"/>
      <c r="BL126" s="68"/>
      <c r="BM126" s="68"/>
      <c r="BN126" s="110"/>
      <c r="BO126" s="110"/>
      <c r="BP126" s="110"/>
      <c r="BQ126" s="110"/>
      <c r="BR126" s="110"/>
      <c r="BS126" s="68"/>
      <c r="BT126" s="68"/>
      <c r="BU126" s="68"/>
      <c r="BV126" s="116"/>
      <c r="BW126" s="403">
        <f>IF(BN127="","",IF(AND(N107&lt;=BN127,BN127&lt;=N100),"○",""))</f>
      </c>
      <c r="BX126" s="320"/>
      <c r="BY126" s="320"/>
      <c r="BZ126" s="320"/>
      <c r="CA126" s="404"/>
      <c r="CB126" s="319" t="s">
        <v>65</v>
      </c>
      <c r="CC126" s="320"/>
      <c r="CD126" s="320"/>
      <c r="CE126" s="320"/>
      <c r="CF126" s="404"/>
      <c r="CG126" s="319">
        <f>IF(BN127="","",IF(OR(BN127&gt;N100,BN127&lt;N107),"○",""))</f>
      </c>
      <c r="CH126" s="320"/>
      <c r="CI126" s="320"/>
      <c r="CJ126" s="320"/>
      <c r="CK126" s="206"/>
      <c r="CL126" s="313"/>
      <c r="CM126" s="314"/>
      <c r="CN126" s="314"/>
      <c r="CO126" s="314"/>
      <c r="CP126" s="314"/>
      <c r="CQ126" s="314"/>
      <c r="CR126" s="314"/>
      <c r="CS126" s="314"/>
      <c r="CT126" s="314"/>
      <c r="CU126" s="314"/>
      <c r="CV126" s="314"/>
      <c r="CW126" s="314"/>
      <c r="CX126" s="314"/>
      <c r="CY126" s="314"/>
      <c r="CZ126" s="314"/>
      <c r="DA126" s="315"/>
    </row>
    <row r="127" spans="5:105" ht="6.75" customHeight="1">
      <c r="E127" s="610"/>
      <c r="F127" s="611"/>
      <c r="G127" s="188"/>
      <c r="H127" s="189"/>
      <c r="I127" s="189"/>
      <c r="J127" s="189"/>
      <c r="K127" s="189"/>
      <c r="L127" s="190"/>
      <c r="M127" s="6"/>
      <c r="N127" s="7"/>
      <c r="O127" s="7"/>
      <c r="P127" s="7"/>
      <c r="Q127" s="7"/>
      <c r="R127" s="7"/>
      <c r="S127" s="7"/>
      <c r="T127" s="7"/>
      <c r="U127" s="7"/>
      <c r="V127" s="7"/>
      <c r="W127" s="8"/>
      <c r="X127" s="194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6"/>
      <c r="AK127" s="150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2"/>
      <c r="BH127" s="103"/>
      <c r="BI127" s="136" t="s">
        <v>138</v>
      </c>
      <c r="BJ127" s="136"/>
      <c r="BK127" s="136"/>
      <c r="BL127" s="136"/>
      <c r="BM127" s="136"/>
      <c r="BN127" s="418"/>
      <c r="BO127" s="418"/>
      <c r="BP127" s="418"/>
      <c r="BQ127" s="418"/>
      <c r="BR127" s="418"/>
      <c r="BS127" s="418"/>
      <c r="BT127" s="136" t="s">
        <v>35</v>
      </c>
      <c r="BU127" s="136"/>
      <c r="BV127" s="72"/>
      <c r="BW127" s="405"/>
      <c r="BX127" s="322"/>
      <c r="BY127" s="322"/>
      <c r="BZ127" s="322"/>
      <c r="CA127" s="406"/>
      <c r="CB127" s="321"/>
      <c r="CC127" s="322"/>
      <c r="CD127" s="322"/>
      <c r="CE127" s="322"/>
      <c r="CF127" s="406"/>
      <c r="CG127" s="321"/>
      <c r="CH127" s="322"/>
      <c r="CI127" s="322"/>
      <c r="CJ127" s="322"/>
      <c r="CK127" s="209"/>
      <c r="CL127" s="313"/>
      <c r="CM127" s="314"/>
      <c r="CN127" s="314"/>
      <c r="CO127" s="314"/>
      <c r="CP127" s="314"/>
      <c r="CQ127" s="314"/>
      <c r="CR127" s="314"/>
      <c r="CS127" s="314"/>
      <c r="CT127" s="314"/>
      <c r="CU127" s="314"/>
      <c r="CV127" s="314"/>
      <c r="CW127" s="314"/>
      <c r="CX127" s="314"/>
      <c r="CY127" s="314"/>
      <c r="CZ127" s="314"/>
      <c r="DA127" s="315"/>
    </row>
    <row r="128" spans="5:105" ht="6.75" customHeight="1">
      <c r="E128" s="610"/>
      <c r="F128" s="611"/>
      <c r="G128" s="188"/>
      <c r="H128" s="189"/>
      <c r="I128" s="189"/>
      <c r="J128" s="189"/>
      <c r="K128" s="189"/>
      <c r="L128" s="190"/>
      <c r="M128" s="6"/>
      <c r="N128" s="7"/>
      <c r="O128" s="7"/>
      <c r="P128" s="7"/>
      <c r="Q128" s="7"/>
      <c r="R128" s="7"/>
      <c r="S128" s="7"/>
      <c r="T128" s="7"/>
      <c r="U128" s="7"/>
      <c r="V128" s="7"/>
      <c r="W128" s="8"/>
      <c r="X128" s="194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6"/>
      <c r="AK128" s="150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2"/>
      <c r="BH128" s="103"/>
      <c r="BI128" s="137"/>
      <c r="BJ128" s="137"/>
      <c r="BK128" s="137"/>
      <c r="BL128" s="137"/>
      <c r="BM128" s="137"/>
      <c r="BN128" s="419"/>
      <c r="BO128" s="419"/>
      <c r="BP128" s="419"/>
      <c r="BQ128" s="419"/>
      <c r="BR128" s="419"/>
      <c r="BS128" s="419"/>
      <c r="BT128" s="137"/>
      <c r="BU128" s="137"/>
      <c r="BV128" s="72"/>
      <c r="BW128" s="405"/>
      <c r="BX128" s="322"/>
      <c r="BY128" s="322"/>
      <c r="BZ128" s="322"/>
      <c r="CA128" s="406"/>
      <c r="CB128" s="321"/>
      <c r="CC128" s="322"/>
      <c r="CD128" s="322"/>
      <c r="CE128" s="322"/>
      <c r="CF128" s="406"/>
      <c r="CG128" s="321"/>
      <c r="CH128" s="322"/>
      <c r="CI128" s="322"/>
      <c r="CJ128" s="322"/>
      <c r="CK128" s="209"/>
      <c r="CL128" s="313"/>
      <c r="CM128" s="314"/>
      <c r="CN128" s="314"/>
      <c r="CO128" s="314"/>
      <c r="CP128" s="314"/>
      <c r="CQ128" s="314"/>
      <c r="CR128" s="314"/>
      <c r="CS128" s="314"/>
      <c r="CT128" s="314"/>
      <c r="CU128" s="314"/>
      <c r="CV128" s="314"/>
      <c r="CW128" s="314"/>
      <c r="CX128" s="314"/>
      <c r="CY128" s="314"/>
      <c r="CZ128" s="314"/>
      <c r="DA128" s="315"/>
    </row>
    <row r="129" spans="5:105" ht="6.75" customHeight="1">
      <c r="E129" s="610"/>
      <c r="F129" s="611"/>
      <c r="G129" s="188"/>
      <c r="H129" s="189"/>
      <c r="I129" s="189"/>
      <c r="J129" s="189"/>
      <c r="K129" s="189"/>
      <c r="L129" s="190"/>
      <c r="M129" s="6"/>
      <c r="N129" s="105"/>
      <c r="O129" s="105"/>
      <c r="P129" s="105"/>
      <c r="Q129" s="105"/>
      <c r="R129" s="105"/>
      <c r="S129" s="105"/>
      <c r="T129" s="105"/>
      <c r="U129" s="105"/>
      <c r="V129" s="105"/>
      <c r="W129" s="8"/>
      <c r="X129" s="194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6"/>
      <c r="AK129" s="150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2"/>
      <c r="BH129" s="70"/>
      <c r="BI129" s="100"/>
      <c r="BJ129" s="100"/>
      <c r="BK129" s="100"/>
      <c r="BL129" s="100"/>
      <c r="BM129" s="100"/>
      <c r="BN129" s="104"/>
      <c r="BO129" s="104"/>
      <c r="BP129" s="104"/>
      <c r="BQ129" s="104"/>
      <c r="BR129" s="104"/>
      <c r="BS129" s="104"/>
      <c r="BT129" s="100"/>
      <c r="BU129" s="100"/>
      <c r="BV129" s="72"/>
      <c r="BW129" s="405"/>
      <c r="BX129" s="322"/>
      <c r="BY129" s="322"/>
      <c r="BZ129" s="322"/>
      <c r="CA129" s="406"/>
      <c r="CB129" s="321"/>
      <c r="CC129" s="322"/>
      <c r="CD129" s="322"/>
      <c r="CE129" s="322"/>
      <c r="CF129" s="406"/>
      <c r="CG129" s="321"/>
      <c r="CH129" s="322"/>
      <c r="CI129" s="322"/>
      <c r="CJ129" s="322"/>
      <c r="CK129" s="209"/>
      <c r="CL129" s="313"/>
      <c r="CM129" s="314"/>
      <c r="CN129" s="314"/>
      <c r="CO129" s="314"/>
      <c r="CP129" s="314"/>
      <c r="CQ129" s="314"/>
      <c r="CR129" s="314"/>
      <c r="CS129" s="314"/>
      <c r="CT129" s="314"/>
      <c r="CU129" s="314"/>
      <c r="CV129" s="314"/>
      <c r="CW129" s="314"/>
      <c r="CX129" s="314"/>
      <c r="CY129" s="314"/>
      <c r="CZ129" s="314"/>
      <c r="DA129" s="315"/>
    </row>
    <row r="130" spans="5:105" ht="6.75" customHeight="1">
      <c r="E130" s="610"/>
      <c r="F130" s="611"/>
      <c r="G130" s="188"/>
      <c r="H130" s="189"/>
      <c r="I130" s="189"/>
      <c r="J130" s="189"/>
      <c r="K130" s="189"/>
      <c r="L130" s="190"/>
      <c r="M130" s="6"/>
      <c r="N130" s="24"/>
      <c r="O130" s="24"/>
      <c r="P130" s="24"/>
      <c r="Q130" s="24"/>
      <c r="R130" s="24"/>
      <c r="S130" s="24"/>
      <c r="T130" s="24"/>
      <c r="U130" s="24"/>
      <c r="V130" s="24"/>
      <c r="W130" s="8"/>
      <c r="X130" s="194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6"/>
      <c r="AK130" s="150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2"/>
      <c r="BH130" s="103"/>
      <c r="BI130" s="136" t="s">
        <v>137</v>
      </c>
      <c r="BJ130" s="136"/>
      <c r="BK130" s="136"/>
      <c r="BL130" s="136"/>
      <c r="BM130" s="136"/>
      <c r="BN130" s="418"/>
      <c r="BO130" s="418"/>
      <c r="BP130" s="418"/>
      <c r="BQ130" s="418"/>
      <c r="BR130" s="418"/>
      <c r="BS130" s="418"/>
      <c r="BT130" s="136" t="s">
        <v>35</v>
      </c>
      <c r="BU130" s="136"/>
      <c r="BV130" s="72"/>
      <c r="BW130" s="405"/>
      <c r="BX130" s="322"/>
      <c r="BY130" s="322"/>
      <c r="BZ130" s="322"/>
      <c r="CA130" s="406"/>
      <c r="CB130" s="321"/>
      <c r="CC130" s="322"/>
      <c r="CD130" s="322"/>
      <c r="CE130" s="322"/>
      <c r="CF130" s="406"/>
      <c r="CG130" s="321"/>
      <c r="CH130" s="322"/>
      <c r="CI130" s="322"/>
      <c r="CJ130" s="322"/>
      <c r="CK130" s="209"/>
      <c r="CL130" s="313"/>
      <c r="CM130" s="314"/>
      <c r="CN130" s="314"/>
      <c r="CO130" s="314"/>
      <c r="CP130" s="314"/>
      <c r="CQ130" s="314"/>
      <c r="CR130" s="314"/>
      <c r="CS130" s="314"/>
      <c r="CT130" s="314"/>
      <c r="CU130" s="314"/>
      <c r="CV130" s="314"/>
      <c r="CW130" s="314"/>
      <c r="CX130" s="314"/>
      <c r="CY130" s="314"/>
      <c r="CZ130" s="314"/>
      <c r="DA130" s="315"/>
    </row>
    <row r="131" spans="5:116" ht="6.75" customHeight="1">
      <c r="E131" s="610"/>
      <c r="F131" s="611"/>
      <c r="G131" s="188"/>
      <c r="H131" s="189"/>
      <c r="I131" s="189"/>
      <c r="J131" s="189"/>
      <c r="K131" s="189"/>
      <c r="L131" s="190"/>
      <c r="M131" s="6"/>
      <c r="N131" s="7"/>
      <c r="O131" s="7"/>
      <c r="P131" s="7"/>
      <c r="Q131" s="7"/>
      <c r="R131" s="7"/>
      <c r="S131" s="7"/>
      <c r="T131" s="7"/>
      <c r="U131" s="7"/>
      <c r="V131" s="7"/>
      <c r="W131" s="8"/>
      <c r="X131" s="194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6"/>
      <c r="AK131" s="150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2"/>
      <c r="BH131" s="103"/>
      <c r="BI131" s="137"/>
      <c r="BJ131" s="137"/>
      <c r="BK131" s="137"/>
      <c r="BL131" s="137"/>
      <c r="BM131" s="137"/>
      <c r="BN131" s="419"/>
      <c r="BO131" s="419"/>
      <c r="BP131" s="419"/>
      <c r="BQ131" s="419"/>
      <c r="BR131" s="419"/>
      <c r="BS131" s="419"/>
      <c r="BT131" s="137"/>
      <c r="BU131" s="137"/>
      <c r="BV131" s="72"/>
      <c r="BW131" s="405"/>
      <c r="BX131" s="322"/>
      <c r="BY131" s="322"/>
      <c r="BZ131" s="322"/>
      <c r="CA131" s="406"/>
      <c r="CB131" s="321"/>
      <c r="CC131" s="322"/>
      <c r="CD131" s="322"/>
      <c r="CE131" s="322"/>
      <c r="CF131" s="406"/>
      <c r="CG131" s="321"/>
      <c r="CH131" s="322"/>
      <c r="CI131" s="322"/>
      <c r="CJ131" s="322"/>
      <c r="CK131" s="209"/>
      <c r="CL131" s="313"/>
      <c r="CM131" s="314"/>
      <c r="CN131" s="314"/>
      <c r="CO131" s="314"/>
      <c r="CP131" s="314"/>
      <c r="CQ131" s="314"/>
      <c r="CR131" s="314"/>
      <c r="CS131" s="314"/>
      <c r="CT131" s="314"/>
      <c r="CU131" s="314"/>
      <c r="CV131" s="314"/>
      <c r="CW131" s="314"/>
      <c r="CX131" s="314"/>
      <c r="CY131" s="314"/>
      <c r="CZ131" s="314"/>
      <c r="DA131" s="315"/>
      <c r="DK131"/>
      <c r="DL131" s="44"/>
    </row>
    <row r="132" spans="5:115" ht="6.75" customHeight="1">
      <c r="E132" s="612"/>
      <c r="F132" s="613"/>
      <c r="G132" s="398"/>
      <c r="H132" s="307"/>
      <c r="I132" s="307"/>
      <c r="J132" s="307"/>
      <c r="K132" s="307"/>
      <c r="L132" s="399"/>
      <c r="M132" s="6"/>
      <c r="N132" s="7"/>
      <c r="O132" s="7"/>
      <c r="P132" s="7"/>
      <c r="Q132" s="7"/>
      <c r="R132" s="7"/>
      <c r="S132" s="7"/>
      <c r="T132" s="7"/>
      <c r="U132" s="7"/>
      <c r="V132" s="7"/>
      <c r="W132" s="8"/>
      <c r="X132" s="197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9"/>
      <c r="AK132" s="156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8"/>
      <c r="BH132" s="103"/>
      <c r="BI132" s="100"/>
      <c r="BJ132" s="100"/>
      <c r="BK132" s="100"/>
      <c r="BL132" s="100"/>
      <c r="BM132" s="100"/>
      <c r="BN132" s="104"/>
      <c r="BO132" s="104"/>
      <c r="BP132" s="104"/>
      <c r="BQ132" s="104"/>
      <c r="BR132" s="104"/>
      <c r="BS132" s="104"/>
      <c r="BT132" s="100"/>
      <c r="BU132" s="100"/>
      <c r="BV132" s="72"/>
      <c r="BW132" s="627"/>
      <c r="BX132" s="424"/>
      <c r="BY132" s="424"/>
      <c r="BZ132" s="424"/>
      <c r="CA132" s="425"/>
      <c r="CB132" s="423"/>
      <c r="CC132" s="424"/>
      <c r="CD132" s="424"/>
      <c r="CE132" s="424"/>
      <c r="CF132" s="425"/>
      <c r="CG132" s="423"/>
      <c r="CH132" s="424"/>
      <c r="CI132" s="424"/>
      <c r="CJ132" s="424"/>
      <c r="CK132" s="212"/>
      <c r="CL132" s="316"/>
      <c r="CM132" s="317"/>
      <c r="CN132" s="317"/>
      <c r="CO132" s="317"/>
      <c r="CP132" s="317"/>
      <c r="CQ132" s="317"/>
      <c r="CR132" s="317"/>
      <c r="CS132" s="317"/>
      <c r="CT132" s="317"/>
      <c r="CU132" s="317"/>
      <c r="CV132" s="317"/>
      <c r="CW132" s="317"/>
      <c r="CX132" s="317"/>
      <c r="CY132" s="317"/>
      <c r="CZ132" s="317"/>
      <c r="DA132" s="318"/>
      <c r="DK132"/>
    </row>
    <row r="133" spans="5:115" ht="6.75" customHeight="1">
      <c r="E133" s="452" t="s">
        <v>73</v>
      </c>
      <c r="F133" s="453"/>
      <c r="G133" s="453"/>
      <c r="H133" s="453"/>
      <c r="I133" s="453"/>
      <c r="J133" s="453"/>
      <c r="K133" s="453"/>
      <c r="L133" s="453"/>
      <c r="M133" s="453"/>
      <c r="N133" s="453"/>
      <c r="O133" s="453"/>
      <c r="P133" s="453"/>
      <c r="Q133" s="453"/>
      <c r="R133" s="453"/>
      <c r="S133" s="453"/>
      <c r="T133" s="453"/>
      <c r="U133" s="453"/>
      <c r="V133" s="453"/>
      <c r="W133" s="453"/>
      <c r="X133" s="453"/>
      <c r="Y133" s="453"/>
      <c r="Z133" s="453"/>
      <c r="AA133" s="453"/>
      <c r="AB133" s="453"/>
      <c r="AC133" s="453"/>
      <c r="AD133" s="453"/>
      <c r="AE133" s="453"/>
      <c r="AF133" s="453"/>
      <c r="AG133" s="453"/>
      <c r="AH133" s="453"/>
      <c r="AI133" s="453"/>
      <c r="AJ133" s="453"/>
      <c r="AK133" s="453"/>
      <c r="AL133" s="453"/>
      <c r="AM133" s="453"/>
      <c r="AN133" s="453"/>
      <c r="AO133" s="453"/>
      <c r="AP133" s="453"/>
      <c r="AQ133" s="453"/>
      <c r="AR133" s="453"/>
      <c r="AS133" s="453"/>
      <c r="AT133" s="453"/>
      <c r="AU133" s="453"/>
      <c r="AV133" s="453"/>
      <c r="AW133" s="453"/>
      <c r="AX133" s="453"/>
      <c r="AY133" s="453"/>
      <c r="AZ133" s="453"/>
      <c r="BA133" s="453"/>
      <c r="BB133" s="453"/>
      <c r="BC133" s="453"/>
      <c r="BD133" s="453"/>
      <c r="BE133" s="453"/>
      <c r="BF133" s="453"/>
      <c r="BG133" s="453"/>
      <c r="BH133" s="453"/>
      <c r="BI133" s="453"/>
      <c r="BJ133" s="453"/>
      <c r="BK133" s="453"/>
      <c r="BL133" s="453"/>
      <c r="BM133" s="453"/>
      <c r="BN133" s="453"/>
      <c r="BO133" s="453"/>
      <c r="BP133" s="453"/>
      <c r="BQ133" s="453"/>
      <c r="BR133" s="453"/>
      <c r="BS133" s="453"/>
      <c r="BT133" s="453"/>
      <c r="BU133" s="453"/>
      <c r="BV133" s="453"/>
      <c r="BW133" s="453"/>
      <c r="BX133" s="453"/>
      <c r="BY133" s="453"/>
      <c r="BZ133" s="453"/>
      <c r="CA133" s="453"/>
      <c r="CB133" s="453"/>
      <c r="CC133" s="453"/>
      <c r="CD133" s="453"/>
      <c r="CE133" s="453"/>
      <c r="CF133" s="453"/>
      <c r="CG133" s="453"/>
      <c r="CH133" s="453"/>
      <c r="CI133" s="453"/>
      <c r="CJ133" s="453"/>
      <c r="CK133" s="454"/>
      <c r="CL133" s="84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K133"/>
    </row>
    <row r="134" spans="5:118" ht="6.75" customHeight="1">
      <c r="E134" s="162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3"/>
      <c r="BM134" s="163"/>
      <c r="BN134" s="163"/>
      <c r="BO134" s="163"/>
      <c r="BP134" s="163"/>
      <c r="BQ134" s="163"/>
      <c r="BR134" s="163"/>
      <c r="BS134" s="163"/>
      <c r="BT134" s="163"/>
      <c r="BU134" s="163"/>
      <c r="BV134" s="163"/>
      <c r="BW134" s="163"/>
      <c r="BX134" s="163"/>
      <c r="BY134" s="163"/>
      <c r="BZ134" s="163"/>
      <c r="CA134" s="163"/>
      <c r="CB134" s="163"/>
      <c r="CC134" s="163"/>
      <c r="CD134" s="163"/>
      <c r="CE134" s="163"/>
      <c r="CF134" s="163"/>
      <c r="CG134" s="163"/>
      <c r="CH134" s="163"/>
      <c r="CI134" s="163"/>
      <c r="CJ134" s="163"/>
      <c r="CK134" s="164"/>
      <c r="CL134" s="84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K134"/>
      <c r="DN134" s="44"/>
    </row>
    <row r="135" spans="5:117" ht="6.75" customHeight="1">
      <c r="E135" s="162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  <c r="BI135" s="163"/>
      <c r="BJ135" s="163"/>
      <c r="BK135" s="163"/>
      <c r="BL135" s="163"/>
      <c r="BM135" s="163"/>
      <c r="BN135" s="163"/>
      <c r="BO135" s="163"/>
      <c r="BP135" s="163"/>
      <c r="BQ135" s="163"/>
      <c r="BR135" s="163"/>
      <c r="BS135" s="163"/>
      <c r="BT135" s="163"/>
      <c r="BU135" s="163"/>
      <c r="BV135" s="163"/>
      <c r="BW135" s="163"/>
      <c r="BX135" s="163"/>
      <c r="BY135" s="163"/>
      <c r="BZ135" s="163"/>
      <c r="CA135" s="163"/>
      <c r="CB135" s="163"/>
      <c r="CC135" s="163"/>
      <c r="CD135" s="163"/>
      <c r="CE135" s="163"/>
      <c r="CF135" s="163"/>
      <c r="CG135" s="163"/>
      <c r="CH135" s="163"/>
      <c r="CI135" s="163"/>
      <c r="CJ135" s="163"/>
      <c r="CK135" s="164"/>
      <c r="CL135" s="84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K135"/>
      <c r="DM135" s="44"/>
    </row>
    <row r="136" spans="5:119" ht="6.75" customHeight="1">
      <c r="E136" s="455"/>
      <c r="F136" s="456"/>
      <c r="G136" s="456"/>
      <c r="H136" s="456"/>
      <c r="I136" s="456"/>
      <c r="J136" s="456"/>
      <c r="K136" s="456"/>
      <c r="L136" s="456"/>
      <c r="M136" s="456"/>
      <c r="N136" s="456"/>
      <c r="O136" s="456"/>
      <c r="P136" s="456"/>
      <c r="Q136" s="456"/>
      <c r="R136" s="456"/>
      <c r="S136" s="456"/>
      <c r="T136" s="456"/>
      <c r="U136" s="456"/>
      <c r="V136" s="456"/>
      <c r="W136" s="456"/>
      <c r="X136" s="456"/>
      <c r="Y136" s="456"/>
      <c r="Z136" s="456"/>
      <c r="AA136" s="456"/>
      <c r="AB136" s="456"/>
      <c r="AC136" s="456"/>
      <c r="AD136" s="456"/>
      <c r="AE136" s="456"/>
      <c r="AF136" s="456"/>
      <c r="AG136" s="456"/>
      <c r="AH136" s="456"/>
      <c r="AI136" s="456"/>
      <c r="AJ136" s="456"/>
      <c r="AK136" s="456"/>
      <c r="AL136" s="456"/>
      <c r="AM136" s="456"/>
      <c r="AN136" s="456"/>
      <c r="AO136" s="456"/>
      <c r="AP136" s="456"/>
      <c r="AQ136" s="456"/>
      <c r="AR136" s="456"/>
      <c r="AS136" s="456"/>
      <c r="AT136" s="456"/>
      <c r="AU136" s="456"/>
      <c r="AV136" s="456"/>
      <c r="AW136" s="456"/>
      <c r="AX136" s="456"/>
      <c r="AY136" s="456"/>
      <c r="AZ136" s="456"/>
      <c r="BA136" s="456"/>
      <c r="BB136" s="456"/>
      <c r="BC136" s="456"/>
      <c r="BD136" s="456"/>
      <c r="BE136" s="456"/>
      <c r="BF136" s="456"/>
      <c r="BG136" s="456"/>
      <c r="BH136" s="456"/>
      <c r="BI136" s="456"/>
      <c r="BJ136" s="456"/>
      <c r="BK136" s="456"/>
      <c r="BL136" s="456"/>
      <c r="BM136" s="456"/>
      <c r="BN136" s="456"/>
      <c r="BO136" s="456"/>
      <c r="BP136" s="456"/>
      <c r="BQ136" s="456"/>
      <c r="BR136" s="456"/>
      <c r="BS136" s="456"/>
      <c r="BT136" s="456"/>
      <c r="BU136" s="456"/>
      <c r="BV136" s="456"/>
      <c r="BW136" s="456"/>
      <c r="BX136" s="456"/>
      <c r="BY136" s="456"/>
      <c r="BZ136" s="456"/>
      <c r="CA136" s="456"/>
      <c r="CB136" s="456"/>
      <c r="CC136" s="456"/>
      <c r="CD136" s="456"/>
      <c r="CE136" s="456"/>
      <c r="CF136" s="456"/>
      <c r="CG136" s="456"/>
      <c r="CH136" s="456"/>
      <c r="CI136" s="456"/>
      <c r="CJ136" s="456"/>
      <c r="CK136" s="457"/>
      <c r="CL136" s="84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K136"/>
      <c r="DO136" s="44"/>
    </row>
    <row r="137" spans="5:121" ht="6.75" customHeight="1"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84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K137"/>
      <c r="DQ137" s="44"/>
    </row>
    <row r="138" spans="5:115" ht="6.75" customHeight="1"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84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K138"/>
    </row>
    <row r="139" spans="5:115" ht="6.75" customHeight="1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84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K139"/>
    </row>
    <row r="140" spans="5:89" ht="6.75" customHeight="1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</row>
    <row r="141" spans="5:89" ht="6.75" customHeight="1" thickBot="1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</row>
    <row r="142" spans="5:89" ht="6.75" customHeight="1">
      <c r="E142" s="10"/>
      <c r="F142" s="10"/>
      <c r="G142" s="426" t="s">
        <v>53</v>
      </c>
      <c r="H142" s="427"/>
      <c r="I142" s="427"/>
      <c r="J142" s="427"/>
      <c r="K142" s="427"/>
      <c r="L142" s="427"/>
      <c r="M142" s="427"/>
      <c r="N142" s="427"/>
      <c r="O142" s="427"/>
      <c r="P142" s="427"/>
      <c r="Q142" s="427"/>
      <c r="R142" s="427"/>
      <c r="S142" s="427"/>
      <c r="T142" s="427"/>
      <c r="U142" s="427"/>
      <c r="V142" s="427"/>
      <c r="W142" s="427"/>
      <c r="X142" s="427"/>
      <c r="Y142" s="427"/>
      <c r="Z142" s="427"/>
      <c r="AA142" s="427"/>
      <c r="AB142" s="427"/>
      <c r="AC142" s="427"/>
      <c r="AD142" s="427"/>
      <c r="AE142" s="427"/>
      <c r="AF142" s="427"/>
      <c r="AG142" s="427"/>
      <c r="AH142" s="427"/>
      <c r="AI142" s="427"/>
      <c r="AJ142" s="427"/>
      <c r="AK142" s="427"/>
      <c r="AL142" s="427"/>
      <c r="AM142" s="427"/>
      <c r="AN142" s="427"/>
      <c r="AO142" s="427"/>
      <c r="AP142" s="427"/>
      <c r="AQ142" s="427"/>
      <c r="AR142" s="427"/>
      <c r="AS142" s="427"/>
      <c r="AT142" s="427"/>
      <c r="AU142" s="427"/>
      <c r="AV142" s="427"/>
      <c r="AW142" s="427"/>
      <c r="AX142" s="427"/>
      <c r="AY142" s="427"/>
      <c r="AZ142" s="427"/>
      <c r="BA142" s="427"/>
      <c r="BB142" s="427"/>
      <c r="BC142" s="427"/>
      <c r="BD142" s="427"/>
      <c r="BE142" s="427"/>
      <c r="BF142" s="427"/>
      <c r="BG142" s="427"/>
      <c r="BH142" s="427"/>
      <c r="BI142" s="427"/>
      <c r="BJ142" s="427"/>
      <c r="BK142" s="427"/>
      <c r="BL142" s="427"/>
      <c r="BM142" s="427"/>
      <c r="BN142" s="427"/>
      <c r="BO142" s="427"/>
      <c r="BP142" s="427"/>
      <c r="BQ142" s="427"/>
      <c r="BR142" s="427"/>
      <c r="BS142" s="427"/>
      <c r="BT142" s="427"/>
      <c r="BU142" s="427"/>
      <c r="BV142" s="427"/>
      <c r="BW142" s="427"/>
      <c r="BX142" s="427"/>
      <c r="BY142" s="427"/>
      <c r="BZ142" s="427"/>
      <c r="CA142" s="427"/>
      <c r="CB142" s="427"/>
      <c r="CC142" s="427"/>
      <c r="CD142" s="427"/>
      <c r="CE142" s="427"/>
      <c r="CF142" s="427"/>
      <c r="CG142" s="427"/>
      <c r="CH142" s="428"/>
      <c r="CI142" s="10"/>
      <c r="CJ142" s="10"/>
      <c r="CK142" s="10"/>
    </row>
    <row r="143" spans="5:89" ht="6.75" customHeight="1">
      <c r="E143" s="10"/>
      <c r="F143" s="10"/>
      <c r="G143" s="42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89"/>
      <c r="AF143" s="189"/>
      <c r="AG143" s="189"/>
      <c r="AH143" s="189"/>
      <c r="AI143" s="189"/>
      <c r="AJ143" s="189"/>
      <c r="AK143" s="189"/>
      <c r="AL143" s="189"/>
      <c r="AM143" s="189"/>
      <c r="AN143" s="189"/>
      <c r="AO143" s="189"/>
      <c r="AP143" s="189"/>
      <c r="AQ143" s="189"/>
      <c r="AR143" s="189"/>
      <c r="AS143" s="189"/>
      <c r="AT143" s="189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189"/>
      <c r="BF143" s="189"/>
      <c r="BG143" s="189"/>
      <c r="BH143" s="189"/>
      <c r="BI143" s="189"/>
      <c r="BJ143" s="189"/>
      <c r="BK143" s="189"/>
      <c r="BL143" s="189"/>
      <c r="BM143" s="189"/>
      <c r="BN143" s="189"/>
      <c r="BO143" s="189"/>
      <c r="BP143" s="189"/>
      <c r="BQ143" s="189"/>
      <c r="BR143" s="189"/>
      <c r="BS143" s="189"/>
      <c r="BT143" s="189"/>
      <c r="BU143" s="189"/>
      <c r="BV143" s="189"/>
      <c r="BW143" s="189"/>
      <c r="BX143" s="189"/>
      <c r="BY143" s="189"/>
      <c r="BZ143" s="189"/>
      <c r="CA143" s="189"/>
      <c r="CB143" s="189"/>
      <c r="CC143" s="189"/>
      <c r="CD143" s="189"/>
      <c r="CE143" s="189"/>
      <c r="CF143" s="189"/>
      <c r="CG143" s="189"/>
      <c r="CH143" s="430"/>
      <c r="CI143" s="10"/>
      <c r="CJ143" s="10"/>
      <c r="CK143" s="10"/>
    </row>
    <row r="144" spans="5:89" ht="6.75" customHeight="1" thickBot="1">
      <c r="E144" s="10"/>
      <c r="F144" s="10"/>
      <c r="G144" s="431"/>
      <c r="H144" s="432"/>
      <c r="I144" s="432"/>
      <c r="J144" s="432"/>
      <c r="K144" s="432"/>
      <c r="L144" s="432"/>
      <c r="M144" s="432"/>
      <c r="N144" s="432"/>
      <c r="O144" s="432"/>
      <c r="P144" s="432"/>
      <c r="Q144" s="432"/>
      <c r="R144" s="432"/>
      <c r="S144" s="432"/>
      <c r="T144" s="432"/>
      <c r="U144" s="432"/>
      <c r="V144" s="432"/>
      <c r="W144" s="432"/>
      <c r="X144" s="432"/>
      <c r="Y144" s="432"/>
      <c r="Z144" s="432"/>
      <c r="AA144" s="432"/>
      <c r="AB144" s="432"/>
      <c r="AC144" s="432"/>
      <c r="AD144" s="432"/>
      <c r="AE144" s="432"/>
      <c r="AF144" s="432"/>
      <c r="AG144" s="432"/>
      <c r="AH144" s="432"/>
      <c r="AI144" s="432"/>
      <c r="AJ144" s="432"/>
      <c r="AK144" s="432"/>
      <c r="AL144" s="432"/>
      <c r="AM144" s="432"/>
      <c r="AN144" s="432"/>
      <c r="AO144" s="432"/>
      <c r="AP144" s="432"/>
      <c r="AQ144" s="432"/>
      <c r="AR144" s="432"/>
      <c r="AS144" s="432"/>
      <c r="AT144" s="432"/>
      <c r="AU144" s="432"/>
      <c r="AV144" s="432"/>
      <c r="AW144" s="432"/>
      <c r="AX144" s="432"/>
      <c r="AY144" s="432"/>
      <c r="AZ144" s="432"/>
      <c r="BA144" s="432"/>
      <c r="BB144" s="432"/>
      <c r="BC144" s="432"/>
      <c r="BD144" s="432"/>
      <c r="BE144" s="432"/>
      <c r="BF144" s="432"/>
      <c r="BG144" s="432"/>
      <c r="BH144" s="432"/>
      <c r="BI144" s="432"/>
      <c r="BJ144" s="432"/>
      <c r="BK144" s="432"/>
      <c r="BL144" s="432"/>
      <c r="BM144" s="432"/>
      <c r="BN144" s="432"/>
      <c r="BO144" s="432"/>
      <c r="BP144" s="432"/>
      <c r="BQ144" s="432"/>
      <c r="BR144" s="432"/>
      <c r="BS144" s="432"/>
      <c r="BT144" s="432"/>
      <c r="BU144" s="432"/>
      <c r="BV144" s="432"/>
      <c r="BW144" s="432"/>
      <c r="BX144" s="432"/>
      <c r="BY144" s="432"/>
      <c r="BZ144" s="432"/>
      <c r="CA144" s="432"/>
      <c r="CB144" s="432"/>
      <c r="CC144" s="432"/>
      <c r="CD144" s="432"/>
      <c r="CE144" s="432"/>
      <c r="CF144" s="432"/>
      <c r="CG144" s="432"/>
      <c r="CH144" s="433"/>
      <c r="CI144" s="10"/>
      <c r="CJ144" s="10"/>
      <c r="CK144" s="10"/>
    </row>
    <row r="145" spans="5:89" ht="6.75" customHeight="1">
      <c r="E145" s="10"/>
      <c r="F145" s="10"/>
      <c r="G145" s="178" t="s">
        <v>157</v>
      </c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79"/>
      <c r="AR145" s="179"/>
      <c r="AS145" s="179"/>
      <c r="AT145" s="179"/>
      <c r="AU145" s="179"/>
      <c r="AV145" s="179"/>
      <c r="AW145" s="179"/>
      <c r="AX145" s="179"/>
      <c r="AY145" s="179"/>
      <c r="AZ145" s="179"/>
      <c r="BA145" s="179"/>
      <c r="BB145" s="179"/>
      <c r="BC145" s="179"/>
      <c r="BD145" s="179"/>
      <c r="BE145" s="179"/>
      <c r="BF145" s="179"/>
      <c r="BG145" s="179"/>
      <c r="BH145" s="179"/>
      <c r="BI145" s="179"/>
      <c r="BJ145" s="179"/>
      <c r="BK145" s="179"/>
      <c r="BL145" s="179"/>
      <c r="BM145" s="179"/>
      <c r="BN145" s="179"/>
      <c r="BO145" s="179"/>
      <c r="BP145" s="179"/>
      <c r="BQ145" s="179"/>
      <c r="BR145" s="179"/>
      <c r="BS145" s="179"/>
      <c r="BT145" s="179"/>
      <c r="BU145" s="179"/>
      <c r="BV145" s="179"/>
      <c r="BW145" s="179"/>
      <c r="BX145" s="179"/>
      <c r="BY145" s="179"/>
      <c r="BZ145" s="179"/>
      <c r="CA145" s="179"/>
      <c r="CB145" s="179"/>
      <c r="CC145" s="179"/>
      <c r="CD145" s="179"/>
      <c r="CE145" s="179"/>
      <c r="CF145" s="179"/>
      <c r="CG145" s="179"/>
      <c r="CH145" s="180"/>
      <c r="CI145" s="10"/>
      <c r="CJ145" s="10"/>
      <c r="CK145" s="10"/>
    </row>
    <row r="146" spans="5:89" ht="6.75" customHeight="1">
      <c r="E146" s="10"/>
      <c r="F146" s="10"/>
      <c r="G146" s="181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2"/>
      <c r="AT146" s="182"/>
      <c r="AU146" s="182"/>
      <c r="AV146" s="182"/>
      <c r="AW146" s="182"/>
      <c r="AX146" s="182"/>
      <c r="AY146" s="182"/>
      <c r="AZ146" s="182"/>
      <c r="BA146" s="182"/>
      <c r="BB146" s="182"/>
      <c r="BC146" s="182"/>
      <c r="BD146" s="182"/>
      <c r="BE146" s="182"/>
      <c r="BF146" s="182"/>
      <c r="BG146" s="182"/>
      <c r="BH146" s="182"/>
      <c r="BI146" s="182"/>
      <c r="BJ146" s="182"/>
      <c r="BK146" s="182"/>
      <c r="BL146" s="182"/>
      <c r="BM146" s="182"/>
      <c r="BN146" s="182"/>
      <c r="BO146" s="182"/>
      <c r="BP146" s="182"/>
      <c r="BQ146" s="182"/>
      <c r="BR146" s="182"/>
      <c r="BS146" s="182"/>
      <c r="BT146" s="182"/>
      <c r="BU146" s="182"/>
      <c r="BV146" s="182"/>
      <c r="BW146" s="182"/>
      <c r="BX146" s="182"/>
      <c r="BY146" s="182"/>
      <c r="BZ146" s="182"/>
      <c r="CA146" s="182"/>
      <c r="CB146" s="182"/>
      <c r="CC146" s="182"/>
      <c r="CD146" s="182"/>
      <c r="CE146" s="182"/>
      <c r="CF146" s="182"/>
      <c r="CG146" s="182"/>
      <c r="CH146" s="183"/>
      <c r="CI146" s="10"/>
      <c r="CJ146" s="10"/>
      <c r="CK146" s="10"/>
    </row>
    <row r="147" spans="5:89" ht="6.75" customHeight="1">
      <c r="E147" s="10"/>
      <c r="F147" s="10"/>
      <c r="G147" s="181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82"/>
      <c r="AT147" s="182"/>
      <c r="AU147" s="182"/>
      <c r="AV147" s="182"/>
      <c r="AW147" s="182"/>
      <c r="AX147" s="182"/>
      <c r="AY147" s="182"/>
      <c r="AZ147" s="182"/>
      <c r="BA147" s="182"/>
      <c r="BB147" s="182"/>
      <c r="BC147" s="182"/>
      <c r="BD147" s="182"/>
      <c r="BE147" s="182"/>
      <c r="BF147" s="182"/>
      <c r="BG147" s="182"/>
      <c r="BH147" s="182"/>
      <c r="BI147" s="182"/>
      <c r="BJ147" s="182"/>
      <c r="BK147" s="182"/>
      <c r="BL147" s="182"/>
      <c r="BM147" s="182"/>
      <c r="BN147" s="182"/>
      <c r="BO147" s="182"/>
      <c r="BP147" s="182"/>
      <c r="BQ147" s="182"/>
      <c r="BR147" s="182"/>
      <c r="BS147" s="182"/>
      <c r="BT147" s="182"/>
      <c r="BU147" s="182"/>
      <c r="BV147" s="182"/>
      <c r="BW147" s="182"/>
      <c r="BX147" s="182"/>
      <c r="BY147" s="182"/>
      <c r="BZ147" s="182"/>
      <c r="CA147" s="182"/>
      <c r="CB147" s="182"/>
      <c r="CC147" s="182"/>
      <c r="CD147" s="182"/>
      <c r="CE147" s="182"/>
      <c r="CF147" s="182"/>
      <c r="CG147" s="182"/>
      <c r="CH147" s="183"/>
      <c r="CI147" s="10"/>
      <c r="CJ147" s="10"/>
      <c r="CK147" s="10"/>
    </row>
    <row r="148" spans="5:89" ht="6.75" customHeight="1">
      <c r="E148" s="10"/>
      <c r="F148" s="10"/>
      <c r="G148" s="181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W148" s="182"/>
      <c r="AX148" s="182"/>
      <c r="AY148" s="182"/>
      <c r="AZ148" s="182"/>
      <c r="BA148" s="182"/>
      <c r="BB148" s="182"/>
      <c r="BC148" s="182"/>
      <c r="BD148" s="182"/>
      <c r="BE148" s="182"/>
      <c r="BF148" s="182"/>
      <c r="BG148" s="182"/>
      <c r="BH148" s="182"/>
      <c r="BI148" s="182"/>
      <c r="BJ148" s="182"/>
      <c r="BK148" s="182"/>
      <c r="BL148" s="182"/>
      <c r="BM148" s="182"/>
      <c r="BN148" s="182"/>
      <c r="BO148" s="182"/>
      <c r="BP148" s="182"/>
      <c r="BQ148" s="182"/>
      <c r="BR148" s="182"/>
      <c r="BS148" s="182"/>
      <c r="BT148" s="182"/>
      <c r="BU148" s="182"/>
      <c r="BV148" s="182"/>
      <c r="BW148" s="182"/>
      <c r="BX148" s="182"/>
      <c r="BY148" s="182"/>
      <c r="BZ148" s="182"/>
      <c r="CA148" s="182"/>
      <c r="CB148" s="182"/>
      <c r="CC148" s="182"/>
      <c r="CD148" s="182"/>
      <c r="CE148" s="182"/>
      <c r="CF148" s="182"/>
      <c r="CG148" s="182"/>
      <c r="CH148" s="183"/>
      <c r="CI148" s="10"/>
      <c r="CJ148" s="10"/>
      <c r="CK148" s="10"/>
    </row>
    <row r="149" spans="5:89" ht="6.75" customHeight="1">
      <c r="E149" s="10"/>
      <c r="F149" s="10"/>
      <c r="G149" s="181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2"/>
      <c r="AT149" s="182"/>
      <c r="AU149" s="182"/>
      <c r="AV149" s="182"/>
      <c r="AW149" s="182"/>
      <c r="AX149" s="182"/>
      <c r="AY149" s="182"/>
      <c r="AZ149" s="182"/>
      <c r="BA149" s="182"/>
      <c r="BB149" s="182"/>
      <c r="BC149" s="182"/>
      <c r="BD149" s="182"/>
      <c r="BE149" s="182"/>
      <c r="BF149" s="182"/>
      <c r="BG149" s="182"/>
      <c r="BH149" s="182"/>
      <c r="BI149" s="182"/>
      <c r="BJ149" s="182"/>
      <c r="BK149" s="182"/>
      <c r="BL149" s="182"/>
      <c r="BM149" s="182"/>
      <c r="BN149" s="182"/>
      <c r="BO149" s="182"/>
      <c r="BP149" s="182"/>
      <c r="BQ149" s="182"/>
      <c r="BR149" s="182"/>
      <c r="BS149" s="182"/>
      <c r="BT149" s="182"/>
      <c r="BU149" s="182"/>
      <c r="BV149" s="182"/>
      <c r="BW149" s="182"/>
      <c r="BX149" s="182"/>
      <c r="BY149" s="182"/>
      <c r="BZ149" s="182"/>
      <c r="CA149" s="182"/>
      <c r="CB149" s="182"/>
      <c r="CC149" s="182"/>
      <c r="CD149" s="182"/>
      <c r="CE149" s="182"/>
      <c r="CF149" s="182"/>
      <c r="CG149" s="182"/>
      <c r="CH149" s="183"/>
      <c r="CI149" s="10"/>
      <c r="CJ149" s="10"/>
      <c r="CK149" s="10"/>
    </row>
    <row r="150" spans="5:89" ht="6.75" customHeight="1">
      <c r="E150" s="10"/>
      <c r="F150" s="10"/>
      <c r="G150" s="181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2"/>
      <c r="AT150" s="182"/>
      <c r="AU150" s="182"/>
      <c r="AV150" s="182"/>
      <c r="AW150" s="182"/>
      <c r="AX150" s="182"/>
      <c r="AY150" s="182"/>
      <c r="AZ150" s="182"/>
      <c r="BA150" s="182"/>
      <c r="BB150" s="182"/>
      <c r="BC150" s="182"/>
      <c r="BD150" s="182"/>
      <c r="BE150" s="182"/>
      <c r="BF150" s="182"/>
      <c r="BG150" s="182"/>
      <c r="BH150" s="182"/>
      <c r="BI150" s="182"/>
      <c r="BJ150" s="182"/>
      <c r="BK150" s="182"/>
      <c r="BL150" s="182"/>
      <c r="BM150" s="182"/>
      <c r="BN150" s="182"/>
      <c r="BO150" s="182"/>
      <c r="BP150" s="182"/>
      <c r="BQ150" s="182"/>
      <c r="BR150" s="182"/>
      <c r="BS150" s="182"/>
      <c r="BT150" s="182"/>
      <c r="BU150" s="182"/>
      <c r="BV150" s="182"/>
      <c r="BW150" s="182"/>
      <c r="BX150" s="182"/>
      <c r="BY150" s="182"/>
      <c r="BZ150" s="182"/>
      <c r="CA150" s="182"/>
      <c r="CB150" s="182"/>
      <c r="CC150" s="182"/>
      <c r="CD150" s="182"/>
      <c r="CE150" s="182"/>
      <c r="CF150" s="182"/>
      <c r="CG150" s="182"/>
      <c r="CH150" s="183"/>
      <c r="CI150" s="10"/>
      <c r="CJ150" s="10"/>
      <c r="CK150" s="10"/>
    </row>
    <row r="151" spans="5:89" ht="6.75" customHeight="1">
      <c r="E151" s="10"/>
      <c r="F151" s="10"/>
      <c r="G151" s="181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2"/>
      <c r="BA151" s="182"/>
      <c r="BB151" s="182"/>
      <c r="BC151" s="182"/>
      <c r="BD151" s="182"/>
      <c r="BE151" s="182"/>
      <c r="BF151" s="182"/>
      <c r="BG151" s="182"/>
      <c r="BH151" s="182"/>
      <c r="BI151" s="182"/>
      <c r="BJ151" s="182"/>
      <c r="BK151" s="182"/>
      <c r="BL151" s="182"/>
      <c r="BM151" s="182"/>
      <c r="BN151" s="182"/>
      <c r="BO151" s="182"/>
      <c r="BP151" s="182"/>
      <c r="BQ151" s="182"/>
      <c r="BR151" s="182"/>
      <c r="BS151" s="182"/>
      <c r="BT151" s="182"/>
      <c r="BU151" s="182"/>
      <c r="BV151" s="182"/>
      <c r="BW151" s="182"/>
      <c r="BX151" s="182"/>
      <c r="BY151" s="182"/>
      <c r="BZ151" s="182"/>
      <c r="CA151" s="182"/>
      <c r="CB151" s="182"/>
      <c r="CC151" s="182"/>
      <c r="CD151" s="182"/>
      <c r="CE151" s="182"/>
      <c r="CF151" s="182"/>
      <c r="CG151" s="182"/>
      <c r="CH151" s="183"/>
      <c r="CI151" s="10"/>
      <c r="CJ151" s="10"/>
      <c r="CK151" s="10"/>
    </row>
    <row r="152" spans="5:89" ht="6.75" customHeight="1">
      <c r="E152" s="10"/>
      <c r="F152" s="10"/>
      <c r="G152" s="181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82"/>
      <c r="AT152" s="182"/>
      <c r="AU152" s="182"/>
      <c r="AV152" s="182"/>
      <c r="AW152" s="182"/>
      <c r="AX152" s="182"/>
      <c r="AY152" s="182"/>
      <c r="AZ152" s="182"/>
      <c r="BA152" s="182"/>
      <c r="BB152" s="182"/>
      <c r="BC152" s="182"/>
      <c r="BD152" s="182"/>
      <c r="BE152" s="182"/>
      <c r="BF152" s="182"/>
      <c r="BG152" s="182"/>
      <c r="BH152" s="182"/>
      <c r="BI152" s="182"/>
      <c r="BJ152" s="182"/>
      <c r="BK152" s="182"/>
      <c r="BL152" s="182"/>
      <c r="BM152" s="182"/>
      <c r="BN152" s="182"/>
      <c r="BO152" s="182"/>
      <c r="BP152" s="182"/>
      <c r="BQ152" s="182"/>
      <c r="BR152" s="182"/>
      <c r="BS152" s="182"/>
      <c r="BT152" s="182"/>
      <c r="BU152" s="182"/>
      <c r="BV152" s="182"/>
      <c r="BW152" s="182"/>
      <c r="BX152" s="182"/>
      <c r="BY152" s="182"/>
      <c r="BZ152" s="182"/>
      <c r="CA152" s="182"/>
      <c r="CB152" s="182"/>
      <c r="CC152" s="182"/>
      <c r="CD152" s="182"/>
      <c r="CE152" s="182"/>
      <c r="CF152" s="182"/>
      <c r="CG152" s="182"/>
      <c r="CH152" s="183"/>
      <c r="CI152" s="10"/>
      <c r="CJ152" s="10"/>
      <c r="CK152" s="10"/>
    </row>
    <row r="153" spans="5:89" ht="6.75" customHeight="1">
      <c r="E153" s="10"/>
      <c r="F153" s="10"/>
      <c r="G153" s="181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182"/>
      <c r="AX153" s="182"/>
      <c r="AY153" s="182"/>
      <c r="AZ153" s="182"/>
      <c r="BA153" s="182"/>
      <c r="BB153" s="182"/>
      <c r="BC153" s="182"/>
      <c r="BD153" s="182"/>
      <c r="BE153" s="182"/>
      <c r="BF153" s="182"/>
      <c r="BG153" s="182"/>
      <c r="BH153" s="182"/>
      <c r="BI153" s="182"/>
      <c r="BJ153" s="182"/>
      <c r="BK153" s="182"/>
      <c r="BL153" s="182"/>
      <c r="BM153" s="182"/>
      <c r="BN153" s="182"/>
      <c r="BO153" s="182"/>
      <c r="BP153" s="182"/>
      <c r="BQ153" s="182"/>
      <c r="BR153" s="182"/>
      <c r="BS153" s="182"/>
      <c r="BT153" s="182"/>
      <c r="BU153" s="182"/>
      <c r="BV153" s="182"/>
      <c r="BW153" s="182"/>
      <c r="BX153" s="182"/>
      <c r="BY153" s="182"/>
      <c r="BZ153" s="182"/>
      <c r="CA153" s="182"/>
      <c r="CB153" s="182"/>
      <c r="CC153" s="182"/>
      <c r="CD153" s="182"/>
      <c r="CE153" s="182"/>
      <c r="CF153" s="182"/>
      <c r="CG153" s="182"/>
      <c r="CH153" s="183"/>
      <c r="CI153" s="10"/>
      <c r="CJ153" s="10"/>
      <c r="CK153" s="10"/>
    </row>
    <row r="154" spans="5:89" ht="6.75" customHeight="1">
      <c r="E154" s="10"/>
      <c r="F154" s="10"/>
      <c r="G154" s="181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2"/>
      <c r="AT154" s="182"/>
      <c r="AU154" s="182"/>
      <c r="AV154" s="182"/>
      <c r="AW154" s="182"/>
      <c r="AX154" s="182"/>
      <c r="AY154" s="182"/>
      <c r="AZ154" s="182"/>
      <c r="BA154" s="182"/>
      <c r="BB154" s="182"/>
      <c r="BC154" s="182"/>
      <c r="BD154" s="182"/>
      <c r="BE154" s="182"/>
      <c r="BF154" s="182"/>
      <c r="BG154" s="182"/>
      <c r="BH154" s="182"/>
      <c r="BI154" s="182"/>
      <c r="BJ154" s="182"/>
      <c r="BK154" s="182"/>
      <c r="BL154" s="182"/>
      <c r="BM154" s="182"/>
      <c r="BN154" s="182"/>
      <c r="BO154" s="182"/>
      <c r="BP154" s="182"/>
      <c r="BQ154" s="182"/>
      <c r="BR154" s="182"/>
      <c r="BS154" s="182"/>
      <c r="BT154" s="182"/>
      <c r="BU154" s="182"/>
      <c r="BV154" s="182"/>
      <c r="BW154" s="182"/>
      <c r="BX154" s="182"/>
      <c r="BY154" s="182"/>
      <c r="BZ154" s="182"/>
      <c r="CA154" s="182"/>
      <c r="CB154" s="182"/>
      <c r="CC154" s="182"/>
      <c r="CD154" s="182"/>
      <c r="CE154" s="182"/>
      <c r="CF154" s="182"/>
      <c r="CG154" s="182"/>
      <c r="CH154" s="183"/>
      <c r="CI154" s="10"/>
      <c r="CJ154" s="10"/>
      <c r="CK154" s="10"/>
    </row>
    <row r="155" spans="5:89" ht="6.75" customHeight="1">
      <c r="E155" s="10"/>
      <c r="F155" s="10"/>
      <c r="G155" s="181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W155" s="182"/>
      <c r="AX155" s="182"/>
      <c r="AY155" s="182"/>
      <c r="AZ155" s="182"/>
      <c r="BA155" s="182"/>
      <c r="BB155" s="182"/>
      <c r="BC155" s="182"/>
      <c r="BD155" s="182"/>
      <c r="BE155" s="182"/>
      <c r="BF155" s="182"/>
      <c r="BG155" s="182"/>
      <c r="BH155" s="182"/>
      <c r="BI155" s="182"/>
      <c r="BJ155" s="182"/>
      <c r="BK155" s="182"/>
      <c r="BL155" s="182"/>
      <c r="BM155" s="182"/>
      <c r="BN155" s="182"/>
      <c r="BO155" s="182"/>
      <c r="BP155" s="182"/>
      <c r="BQ155" s="182"/>
      <c r="BR155" s="182"/>
      <c r="BS155" s="182"/>
      <c r="BT155" s="182"/>
      <c r="BU155" s="182"/>
      <c r="BV155" s="182"/>
      <c r="BW155" s="182"/>
      <c r="BX155" s="182"/>
      <c r="BY155" s="182"/>
      <c r="BZ155" s="182"/>
      <c r="CA155" s="182"/>
      <c r="CB155" s="182"/>
      <c r="CC155" s="182"/>
      <c r="CD155" s="182"/>
      <c r="CE155" s="182"/>
      <c r="CF155" s="182"/>
      <c r="CG155" s="182"/>
      <c r="CH155" s="183"/>
      <c r="CI155" s="10"/>
      <c r="CJ155" s="10"/>
      <c r="CK155" s="10"/>
    </row>
    <row r="156" spans="5:89" ht="6.75" customHeight="1">
      <c r="E156" s="10"/>
      <c r="F156" s="10"/>
      <c r="G156" s="181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182"/>
      <c r="AT156" s="182"/>
      <c r="AU156" s="182"/>
      <c r="AV156" s="182"/>
      <c r="AW156" s="182"/>
      <c r="AX156" s="182"/>
      <c r="AY156" s="182"/>
      <c r="AZ156" s="182"/>
      <c r="BA156" s="182"/>
      <c r="BB156" s="182"/>
      <c r="BC156" s="182"/>
      <c r="BD156" s="182"/>
      <c r="BE156" s="182"/>
      <c r="BF156" s="182"/>
      <c r="BG156" s="182"/>
      <c r="BH156" s="182"/>
      <c r="BI156" s="182"/>
      <c r="BJ156" s="182"/>
      <c r="BK156" s="182"/>
      <c r="BL156" s="182"/>
      <c r="BM156" s="182"/>
      <c r="BN156" s="182"/>
      <c r="BO156" s="182"/>
      <c r="BP156" s="182"/>
      <c r="BQ156" s="182"/>
      <c r="BR156" s="182"/>
      <c r="BS156" s="182"/>
      <c r="BT156" s="182"/>
      <c r="BU156" s="182"/>
      <c r="BV156" s="182"/>
      <c r="BW156" s="182"/>
      <c r="BX156" s="182"/>
      <c r="BY156" s="182"/>
      <c r="BZ156" s="182"/>
      <c r="CA156" s="182"/>
      <c r="CB156" s="182"/>
      <c r="CC156" s="182"/>
      <c r="CD156" s="182"/>
      <c r="CE156" s="182"/>
      <c r="CF156" s="182"/>
      <c r="CG156" s="182"/>
      <c r="CH156" s="183"/>
      <c r="CI156" s="10"/>
      <c r="CJ156" s="10"/>
      <c r="CK156" s="10"/>
    </row>
    <row r="157" spans="5:89" ht="6.75" customHeight="1">
      <c r="E157" s="10"/>
      <c r="F157" s="10"/>
      <c r="G157" s="181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182"/>
      <c r="AT157" s="182"/>
      <c r="AU157" s="182"/>
      <c r="AV157" s="182"/>
      <c r="AW157" s="182"/>
      <c r="AX157" s="182"/>
      <c r="AY157" s="182"/>
      <c r="AZ157" s="182"/>
      <c r="BA157" s="182"/>
      <c r="BB157" s="182"/>
      <c r="BC157" s="182"/>
      <c r="BD157" s="182"/>
      <c r="BE157" s="182"/>
      <c r="BF157" s="182"/>
      <c r="BG157" s="182"/>
      <c r="BH157" s="182"/>
      <c r="BI157" s="182"/>
      <c r="BJ157" s="182"/>
      <c r="BK157" s="182"/>
      <c r="BL157" s="182"/>
      <c r="BM157" s="182"/>
      <c r="BN157" s="182"/>
      <c r="BO157" s="182"/>
      <c r="BP157" s="182"/>
      <c r="BQ157" s="182"/>
      <c r="BR157" s="182"/>
      <c r="BS157" s="182"/>
      <c r="BT157" s="182"/>
      <c r="BU157" s="182"/>
      <c r="BV157" s="182"/>
      <c r="BW157" s="182"/>
      <c r="BX157" s="182"/>
      <c r="BY157" s="182"/>
      <c r="BZ157" s="182"/>
      <c r="CA157" s="182"/>
      <c r="CB157" s="182"/>
      <c r="CC157" s="182"/>
      <c r="CD157" s="182"/>
      <c r="CE157" s="182"/>
      <c r="CF157" s="182"/>
      <c r="CG157" s="182"/>
      <c r="CH157" s="183"/>
      <c r="CI157" s="10"/>
      <c r="CJ157" s="10"/>
      <c r="CK157" s="10"/>
    </row>
    <row r="158" spans="5:89" ht="6.75" customHeight="1">
      <c r="E158" s="10"/>
      <c r="F158" s="10"/>
      <c r="G158" s="181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82"/>
      <c r="AU158" s="182"/>
      <c r="AV158" s="182"/>
      <c r="AW158" s="182"/>
      <c r="AX158" s="182"/>
      <c r="AY158" s="182"/>
      <c r="AZ158" s="182"/>
      <c r="BA158" s="182"/>
      <c r="BB158" s="182"/>
      <c r="BC158" s="182"/>
      <c r="BD158" s="182"/>
      <c r="BE158" s="182"/>
      <c r="BF158" s="182"/>
      <c r="BG158" s="182"/>
      <c r="BH158" s="182"/>
      <c r="BI158" s="182"/>
      <c r="BJ158" s="182"/>
      <c r="BK158" s="182"/>
      <c r="BL158" s="182"/>
      <c r="BM158" s="182"/>
      <c r="BN158" s="182"/>
      <c r="BO158" s="182"/>
      <c r="BP158" s="182"/>
      <c r="BQ158" s="182"/>
      <c r="BR158" s="182"/>
      <c r="BS158" s="182"/>
      <c r="BT158" s="182"/>
      <c r="BU158" s="182"/>
      <c r="BV158" s="182"/>
      <c r="BW158" s="182"/>
      <c r="BX158" s="182"/>
      <c r="BY158" s="182"/>
      <c r="BZ158" s="182"/>
      <c r="CA158" s="182"/>
      <c r="CB158" s="182"/>
      <c r="CC158" s="182"/>
      <c r="CD158" s="182"/>
      <c r="CE158" s="182"/>
      <c r="CF158" s="182"/>
      <c r="CG158" s="182"/>
      <c r="CH158" s="183"/>
      <c r="CI158" s="10"/>
      <c r="CJ158" s="10"/>
      <c r="CK158" s="10"/>
    </row>
    <row r="159" spans="5:89" ht="6.75" customHeight="1">
      <c r="E159" s="10"/>
      <c r="F159" s="10"/>
      <c r="G159" s="181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182"/>
      <c r="AT159" s="182"/>
      <c r="AU159" s="182"/>
      <c r="AV159" s="182"/>
      <c r="AW159" s="182"/>
      <c r="AX159" s="182"/>
      <c r="AY159" s="182"/>
      <c r="AZ159" s="182"/>
      <c r="BA159" s="182"/>
      <c r="BB159" s="182"/>
      <c r="BC159" s="182"/>
      <c r="BD159" s="182"/>
      <c r="BE159" s="182"/>
      <c r="BF159" s="182"/>
      <c r="BG159" s="182"/>
      <c r="BH159" s="182"/>
      <c r="BI159" s="182"/>
      <c r="BJ159" s="182"/>
      <c r="BK159" s="182"/>
      <c r="BL159" s="182"/>
      <c r="BM159" s="182"/>
      <c r="BN159" s="182"/>
      <c r="BO159" s="182"/>
      <c r="BP159" s="182"/>
      <c r="BQ159" s="182"/>
      <c r="BR159" s="182"/>
      <c r="BS159" s="182"/>
      <c r="BT159" s="182"/>
      <c r="BU159" s="182"/>
      <c r="BV159" s="182"/>
      <c r="BW159" s="182"/>
      <c r="BX159" s="182"/>
      <c r="BY159" s="182"/>
      <c r="BZ159" s="182"/>
      <c r="CA159" s="182"/>
      <c r="CB159" s="182"/>
      <c r="CC159" s="182"/>
      <c r="CD159" s="182"/>
      <c r="CE159" s="182"/>
      <c r="CF159" s="182"/>
      <c r="CG159" s="182"/>
      <c r="CH159" s="183"/>
      <c r="CI159" s="10"/>
      <c r="CJ159" s="10"/>
      <c r="CK159" s="10"/>
    </row>
    <row r="160" spans="5:89" ht="6.75" customHeight="1">
      <c r="E160" s="10"/>
      <c r="F160" s="10"/>
      <c r="G160" s="181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82"/>
      <c r="AR160" s="182"/>
      <c r="AS160" s="182"/>
      <c r="AT160" s="182"/>
      <c r="AU160" s="182"/>
      <c r="AV160" s="182"/>
      <c r="AW160" s="182"/>
      <c r="AX160" s="182"/>
      <c r="AY160" s="182"/>
      <c r="AZ160" s="182"/>
      <c r="BA160" s="182"/>
      <c r="BB160" s="182"/>
      <c r="BC160" s="182"/>
      <c r="BD160" s="182"/>
      <c r="BE160" s="182"/>
      <c r="BF160" s="182"/>
      <c r="BG160" s="182"/>
      <c r="BH160" s="182"/>
      <c r="BI160" s="182"/>
      <c r="BJ160" s="182"/>
      <c r="BK160" s="182"/>
      <c r="BL160" s="182"/>
      <c r="BM160" s="182"/>
      <c r="BN160" s="182"/>
      <c r="BO160" s="182"/>
      <c r="BP160" s="182"/>
      <c r="BQ160" s="182"/>
      <c r="BR160" s="182"/>
      <c r="BS160" s="182"/>
      <c r="BT160" s="182"/>
      <c r="BU160" s="182"/>
      <c r="BV160" s="182"/>
      <c r="BW160" s="182"/>
      <c r="BX160" s="182"/>
      <c r="BY160" s="182"/>
      <c r="BZ160" s="182"/>
      <c r="CA160" s="182"/>
      <c r="CB160" s="182"/>
      <c r="CC160" s="182"/>
      <c r="CD160" s="182"/>
      <c r="CE160" s="182"/>
      <c r="CF160" s="182"/>
      <c r="CG160" s="182"/>
      <c r="CH160" s="183"/>
      <c r="CI160" s="10"/>
      <c r="CJ160" s="10"/>
      <c r="CK160" s="10"/>
    </row>
    <row r="161" spans="5:89" ht="6.75" customHeight="1">
      <c r="E161" s="10"/>
      <c r="F161" s="10"/>
      <c r="G161" s="181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82"/>
      <c r="AR161" s="182"/>
      <c r="AS161" s="182"/>
      <c r="AT161" s="182"/>
      <c r="AU161" s="182"/>
      <c r="AV161" s="182"/>
      <c r="AW161" s="182"/>
      <c r="AX161" s="182"/>
      <c r="AY161" s="182"/>
      <c r="AZ161" s="182"/>
      <c r="BA161" s="182"/>
      <c r="BB161" s="182"/>
      <c r="BC161" s="182"/>
      <c r="BD161" s="182"/>
      <c r="BE161" s="182"/>
      <c r="BF161" s="182"/>
      <c r="BG161" s="182"/>
      <c r="BH161" s="182"/>
      <c r="BI161" s="182"/>
      <c r="BJ161" s="182"/>
      <c r="BK161" s="182"/>
      <c r="BL161" s="182"/>
      <c r="BM161" s="182"/>
      <c r="BN161" s="182"/>
      <c r="BO161" s="182"/>
      <c r="BP161" s="182"/>
      <c r="BQ161" s="182"/>
      <c r="BR161" s="182"/>
      <c r="BS161" s="182"/>
      <c r="BT161" s="182"/>
      <c r="BU161" s="182"/>
      <c r="BV161" s="182"/>
      <c r="BW161" s="182"/>
      <c r="BX161" s="182"/>
      <c r="BY161" s="182"/>
      <c r="BZ161" s="182"/>
      <c r="CA161" s="182"/>
      <c r="CB161" s="182"/>
      <c r="CC161" s="182"/>
      <c r="CD161" s="182"/>
      <c r="CE161" s="182"/>
      <c r="CF161" s="182"/>
      <c r="CG161" s="182"/>
      <c r="CH161" s="183"/>
      <c r="CI161" s="10"/>
      <c r="CJ161" s="10"/>
      <c r="CK161" s="10"/>
    </row>
    <row r="162" spans="5:89" ht="6.75" customHeight="1">
      <c r="E162" s="10"/>
      <c r="F162" s="10"/>
      <c r="G162" s="181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82"/>
      <c r="AR162" s="182"/>
      <c r="AS162" s="182"/>
      <c r="AT162" s="182"/>
      <c r="AU162" s="182"/>
      <c r="AV162" s="182"/>
      <c r="AW162" s="182"/>
      <c r="AX162" s="182"/>
      <c r="AY162" s="182"/>
      <c r="AZ162" s="182"/>
      <c r="BA162" s="182"/>
      <c r="BB162" s="182"/>
      <c r="BC162" s="182"/>
      <c r="BD162" s="182"/>
      <c r="BE162" s="182"/>
      <c r="BF162" s="182"/>
      <c r="BG162" s="182"/>
      <c r="BH162" s="182"/>
      <c r="BI162" s="182"/>
      <c r="BJ162" s="182"/>
      <c r="BK162" s="182"/>
      <c r="BL162" s="182"/>
      <c r="BM162" s="182"/>
      <c r="BN162" s="182"/>
      <c r="BO162" s="182"/>
      <c r="BP162" s="182"/>
      <c r="BQ162" s="182"/>
      <c r="BR162" s="182"/>
      <c r="BS162" s="182"/>
      <c r="BT162" s="182"/>
      <c r="BU162" s="182"/>
      <c r="BV162" s="182"/>
      <c r="BW162" s="182"/>
      <c r="BX162" s="182"/>
      <c r="BY162" s="182"/>
      <c r="BZ162" s="182"/>
      <c r="CA162" s="182"/>
      <c r="CB162" s="182"/>
      <c r="CC162" s="182"/>
      <c r="CD162" s="182"/>
      <c r="CE162" s="182"/>
      <c r="CF162" s="182"/>
      <c r="CG162" s="182"/>
      <c r="CH162" s="183"/>
      <c r="CI162" s="10"/>
      <c r="CJ162" s="10"/>
      <c r="CK162" s="10"/>
    </row>
    <row r="163" spans="5:89" ht="6.75" customHeight="1">
      <c r="E163" s="10"/>
      <c r="F163" s="10"/>
      <c r="G163" s="181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  <c r="AS163" s="182"/>
      <c r="AT163" s="182"/>
      <c r="AU163" s="182"/>
      <c r="AV163" s="182"/>
      <c r="AW163" s="182"/>
      <c r="AX163" s="182"/>
      <c r="AY163" s="182"/>
      <c r="AZ163" s="182"/>
      <c r="BA163" s="182"/>
      <c r="BB163" s="182"/>
      <c r="BC163" s="182"/>
      <c r="BD163" s="182"/>
      <c r="BE163" s="182"/>
      <c r="BF163" s="182"/>
      <c r="BG163" s="182"/>
      <c r="BH163" s="182"/>
      <c r="BI163" s="182"/>
      <c r="BJ163" s="182"/>
      <c r="BK163" s="182"/>
      <c r="BL163" s="182"/>
      <c r="BM163" s="182"/>
      <c r="BN163" s="182"/>
      <c r="BO163" s="182"/>
      <c r="BP163" s="182"/>
      <c r="BQ163" s="182"/>
      <c r="BR163" s="182"/>
      <c r="BS163" s="182"/>
      <c r="BT163" s="182"/>
      <c r="BU163" s="182"/>
      <c r="BV163" s="182"/>
      <c r="BW163" s="182"/>
      <c r="BX163" s="182"/>
      <c r="BY163" s="182"/>
      <c r="BZ163" s="182"/>
      <c r="CA163" s="182"/>
      <c r="CB163" s="182"/>
      <c r="CC163" s="182"/>
      <c r="CD163" s="182"/>
      <c r="CE163" s="182"/>
      <c r="CF163" s="182"/>
      <c r="CG163" s="182"/>
      <c r="CH163" s="183"/>
      <c r="CI163" s="10"/>
      <c r="CJ163" s="10"/>
      <c r="CK163" s="10"/>
    </row>
    <row r="164" spans="5:89" ht="6.75" customHeight="1">
      <c r="E164" s="10"/>
      <c r="F164" s="10"/>
      <c r="G164" s="181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82"/>
      <c r="AR164" s="182"/>
      <c r="AS164" s="182"/>
      <c r="AT164" s="182"/>
      <c r="AU164" s="182"/>
      <c r="AV164" s="182"/>
      <c r="AW164" s="182"/>
      <c r="AX164" s="182"/>
      <c r="AY164" s="182"/>
      <c r="AZ164" s="182"/>
      <c r="BA164" s="182"/>
      <c r="BB164" s="182"/>
      <c r="BC164" s="182"/>
      <c r="BD164" s="182"/>
      <c r="BE164" s="182"/>
      <c r="BF164" s="182"/>
      <c r="BG164" s="182"/>
      <c r="BH164" s="182"/>
      <c r="BI164" s="182"/>
      <c r="BJ164" s="182"/>
      <c r="BK164" s="182"/>
      <c r="BL164" s="182"/>
      <c r="BM164" s="182"/>
      <c r="BN164" s="182"/>
      <c r="BO164" s="182"/>
      <c r="BP164" s="182"/>
      <c r="BQ164" s="182"/>
      <c r="BR164" s="182"/>
      <c r="BS164" s="182"/>
      <c r="BT164" s="182"/>
      <c r="BU164" s="182"/>
      <c r="BV164" s="182"/>
      <c r="BW164" s="182"/>
      <c r="BX164" s="182"/>
      <c r="BY164" s="182"/>
      <c r="BZ164" s="182"/>
      <c r="CA164" s="182"/>
      <c r="CB164" s="182"/>
      <c r="CC164" s="182"/>
      <c r="CD164" s="182"/>
      <c r="CE164" s="182"/>
      <c r="CF164" s="182"/>
      <c r="CG164" s="182"/>
      <c r="CH164" s="183"/>
      <c r="CI164" s="10"/>
      <c r="CJ164" s="10"/>
      <c r="CK164" s="10"/>
    </row>
    <row r="165" spans="5:89" ht="6.75" customHeight="1">
      <c r="E165" s="10"/>
      <c r="F165" s="10"/>
      <c r="G165" s="181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82"/>
      <c r="AR165" s="182"/>
      <c r="AS165" s="182"/>
      <c r="AT165" s="182"/>
      <c r="AU165" s="182"/>
      <c r="AV165" s="182"/>
      <c r="AW165" s="182"/>
      <c r="AX165" s="182"/>
      <c r="AY165" s="182"/>
      <c r="AZ165" s="182"/>
      <c r="BA165" s="182"/>
      <c r="BB165" s="182"/>
      <c r="BC165" s="182"/>
      <c r="BD165" s="182"/>
      <c r="BE165" s="182"/>
      <c r="BF165" s="182"/>
      <c r="BG165" s="182"/>
      <c r="BH165" s="182"/>
      <c r="BI165" s="182"/>
      <c r="BJ165" s="182"/>
      <c r="BK165" s="182"/>
      <c r="BL165" s="182"/>
      <c r="BM165" s="182"/>
      <c r="BN165" s="182"/>
      <c r="BO165" s="182"/>
      <c r="BP165" s="182"/>
      <c r="BQ165" s="182"/>
      <c r="BR165" s="182"/>
      <c r="BS165" s="182"/>
      <c r="BT165" s="182"/>
      <c r="BU165" s="182"/>
      <c r="BV165" s="182"/>
      <c r="BW165" s="182"/>
      <c r="BX165" s="182"/>
      <c r="BY165" s="182"/>
      <c r="BZ165" s="182"/>
      <c r="CA165" s="182"/>
      <c r="CB165" s="182"/>
      <c r="CC165" s="182"/>
      <c r="CD165" s="182"/>
      <c r="CE165" s="182"/>
      <c r="CF165" s="182"/>
      <c r="CG165" s="182"/>
      <c r="CH165" s="183"/>
      <c r="CI165" s="10"/>
      <c r="CJ165" s="10"/>
      <c r="CK165" s="10"/>
    </row>
    <row r="166" spans="5:89" ht="6.75" customHeight="1">
      <c r="E166" s="10"/>
      <c r="F166" s="10"/>
      <c r="G166" s="181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82"/>
      <c r="AR166" s="182"/>
      <c r="AS166" s="182"/>
      <c r="AT166" s="182"/>
      <c r="AU166" s="182"/>
      <c r="AV166" s="182"/>
      <c r="AW166" s="182"/>
      <c r="AX166" s="182"/>
      <c r="AY166" s="182"/>
      <c r="AZ166" s="182"/>
      <c r="BA166" s="182"/>
      <c r="BB166" s="182"/>
      <c r="BC166" s="182"/>
      <c r="BD166" s="182"/>
      <c r="BE166" s="182"/>
      <c r="BF166" s="182"/>
      <c r="BG166" s="182"/>
      <c r="BH166" s="182"/>
      <c r="BI166" s="182"/>
      <c r="BJ166" s="182"/>
      <c r="BK166" s="182"/>
      <c r="BL166" s="182"/>
      <c r="BM166" s="182"/>
      <c r="BN166" s="182"/>
      <c r="BO166" s="182"/>
      <c r="BP166" s="182"/>
      <c r="BQ166" s="182"/>
      <c r="BR166" s="182"/>
      <c r="BS166" s="182"/>
      <c r="BT166" s="182"/>
      <c r="BU166" s="182"/>
      <c r="BV166" s="182"/>
      <c r="BW166" s="182"/>
      <c r="BX166" s="182"/>
      <c r="BY166" s="182"/>
      <c r="BZ166" s="182"/>
      <c r="CA166" s="182"/>
      <c r="CB166" s="182"/>
      <c r="CC166" s="182"/>
      <c r="CD166" s="182"/>
      <c r="CE166" s="182"/>
      <c r="CF166" s="182"/>
      <c r="CG166" s="182"/>
      <c r="CH166" s="183"/>
      <c r="CI166" s="10"/>
      <c r="CJ166" s="10"/>
      <c r="CK166" s="10"/>
    </row>
    <row r="167" spans="5:89" ht="6.75" customHeight="1">
      <c r="E167" s="10"/>
      <c r="F167" s="10"/>
      <c r="G167" s="181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82"/>
      <c r="AR167" s="182"/>
      <c r="AS167" s="182"/>
      <c r="AT167" s="182"/>
      <c r="AU167" s="182"/>
      <c r="AV167" s="182"/>
      <c r="AW167" s="182"/>
      <c r="AX167" s="182"/>
      <c r="AY167" s="182"/>
      <c r="AZ167" s="182"/>
      <c r="BA167" s="182"/>
      <c r="BB167" s="182"/>
      <c r="BC167" s="182"/>
      <c r="BD167" s="182"/>
      <c r="BE167" s="182"/>
      <c r="BF167" s="182"/>
      <c r="BG167" s="182"/>
      <c r="BH167" s="182"/>
      <c r="BI167" s="182"/>
      <c r="BJ167" s="182"/>
      <c r="BK167" s="182"/>
      <c r="BL167" s="182"/>
      <c r="BM167" s="182"/>
      <c r="BN167" s="182"/>
      <c r="BO167" s="182"/>
      <c r="BP167" s="182"/>
      <c r="BQ167" s="182"/>
      <c r="BR167" s="182"/>
      <c r="BS167" s="182"/>
      <c r="BT167" s="182"/>
      <c r="BU167" s="182"/>
      <c r="BV167" s="182"/>
      <c r="BW167" s="182"/>
      <c r="BX167" s="182"/>
      <c r="BY167" s="182"/>
      <c r="BZ167" s="182"/>
      <c r="CA167" s="182"/>
      <c r="CB167" s="182"/>
      <c r="CC167" s="182"/>
      <c r="CD167" s="182"/>
      <c r="CE167" s="182"/>
      <c r="CF167" s="182"/>
      <c r="CG167" s="182"/>
      <c r="CH167" s="183"/>
      <c r="CI167" s="10"/>
      <c r="CJ167" s="10"/>
      <c r="CK167" s="10"/>
    </row>
    <row r="168" spans="5:89" ht="6.75" customHeight="1">
      <c r="E168" s="10"/>
      <c r="F168" s="10"/>
      <c r="G168" s="181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182"/>
      <c r="AS168" s="182"/>
      <c r="AT168" s="182"/>
      <c r="AU168" s="182"/>
      <c r="AV168" s="182"/>
      <c r="AW168" s="182"/>
      <c r="AX168" s="182"/>
      <c r="AY168" s="182"/>
      <c r="AZ168" s="182"/>
      <c r="BA168" s="182"/>
      <c r="BB168" s="182"/>
      <c r="BC168" s="182"/>
      <c r="BD168" s="182"/>
      <c r="BE168" s="182"/>
      <c r="BF168" s="182"/>
      <c r="BG168" s="182"/>
      <c r="BH168" s="182"/>
      <c r="BI168" s="182"/>
      <c r="BJ168" s="182"/>
      <c r="BK168" s="182"/>
      <c r="BL168" s="182"/>
      <c r="BM168" s="182"/>
      <c r="BN168" s="182"/>
      <c r="BO168" s="182"/>
      <c r="BP168" s="182"/>
      <c r="BQ168" s="182"/>
      <c r="BR168" s="182"/>
      <c r="BS168" s="182"/>
      <c r="BT168" s="182"/>
      <c r="BU168" s="182"/>
      <c r="BV168" s="182"/>
      <c r="BW168" s="182"/>
      <c r="BX168" s="182"/>
      <c r="BY168" s="182"/>
      <c r="BZ168" s="182"/>
      <c r="CA168" s="182"/>
      <c r="CB168" s="182"/>
      <c r="CC168" s="182"/>
      <c r="CD168" s="182"/>
      <c r="CE168" s="182"/>
      <c r="CF168" s="182"/>
      <c r="CG168" s="182"/>
      <c r="CH168" s="183"/>
      <c r="CI168" s="10"/>
      <c r="CJ168" s="10"/>
      <c r="CK168" s="10"/>
    </row>
    <row r="169" spans="5:89" ht="6.75" customHeight="1">
      <c r="E169" s="10"/>
      <c r="F169" s="10"/>
      <c r="G169" s="181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  <c r="AS169" s="182"/>
      <c r="AT169" s="182"/>
      <c r="AU169" s="182"/>
      <c r="AV169" s="182"/>
      <c r="AW169" s="182"/>
      <c r="AX169" s="182"/>
      <c r="AY169" s="182"/>
      <c r="AZ169" s="182"/>
      <c r="BA169" s="182"/>
      <c r="BB169" s="182"/>
      <c r="BC169" s="182"/>
      <c r="BD169" s="182"/>
      <c r="BE169" s="182"/>
      <c r="BF169" s="182"/>
      <c r="BG169" s="182"/>
      <c r="BH169" s="182"/>
      <c r="BI169" s="182"/>
      <c r="BJ169" s="182"/>
      <c r="BK169" s="182"/>
      <c r="BL169" s="182"/>
      <c r="BM169" s="182"/>
      <c r="BN169" s="182"/>
      <c r="BO169" s="182"/>
      <c r="BP169" s="182"/>
      <c r="BQ169" s="182"/>
      <c r="BR169" s="182"/>
      <c r="BS169" s="182"/>
      <c r="BT169" s="182"/>
      <c r="BU169" s="182"/>
      <c r="BV169" s="182"/>
      <c r="BW169" s="182"/>
      <c r="BX169" s="182"/>
      <c r="BY169" s="182"/>
      <c r="BZ169" s="182"/>
      <c r="CA169" s="182"/>
      <c r="CB169" s="182"/>
      <c r="CC169" s="182"/>
      <c r="CD169" s="182"/>
      <c r="CE169" s="182"/>
      <c r="CF169" s="182"/>
      <c r="CG169" s="182"/>
      <c r="CH169" s="183"/>
      <c r="CI169" s="10"/>
      <c r="CJ169" s="10"/>
      <c r="CK169" s="10"/>
    </row>
    <row r="170" spans="5:89" ht="6.75" customHeight="1">
      <c r="E170" s="10"/>
      <c r="F170" s="10"/>
      <c r="G170" s="181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82"/>
      <c r="AR170" s="182"/>
      <c r="AS170" s="182"/>
      <c r="AT170" s="182"/>
      <c r="AU170" s="182"/>
      <c r="AV170" s="182"/>
      <c r="AW170" s="182"/>
      <c r="AX170" s="182"/>
      <c r="AY170" s="182"/>
      <c r="AZ170" s="182"/>
      <c r="BA170" s="182"/>
      <c r="BB170" s="182"/>
      <c r="BC170" s="182"/>
      <c r="BD170" s="182"/>
      <c r="BE170" s="182"/>
      <c r="BF170" s="182"/>
      <c r="BG170" s="182"/>
      <c r="BH170" s="182"/>
      <c r="BI170" s="182"/>
      <c r="BJ170" s="182"/>
      <c r="BK170" s="182"/>
      <c r="BL170" s="182"/>
      <c r="BM170" s="182"/>
      <c r="BN170" s="182"/>
      <c r="BO170" s="182"/>
      <c r="BP170" s="182"/>
      <c r="BQ170" s="182"/>
      <c r="BR170" s="182"/>
      <c r="BS170" s="182"/>
      <c r="BT170" s="182"/>
      <c r="BU170" s="182"/>
      <c r="BV170" s="182"/>
      <c r="BW170" s="182"/>
      <c r="BX170" s="182"/>
      <c r="BY170" s="182"/>
      <c r="BZ170" s="182"/>
      <c r="CA170" s="182"/>
      <c r="CB170" s="182"/>
      <c r="CC170" s="182"/>
      <c r="CD170" s="182"/>
      <c r="CE170" s="182"/>
      <c r="CF170" s="182"/>
      <c r="CG170" s="182"/>
      <c r="CH170" s="183"/>
      <c r="CI170" s="10"/>
      <c r="CJ170" s="10"/>
      <c r="CK170" s="10"/>
    </row>
    <row r="171" spans="5:89" ht="6.75" customHeight="1">
      <c r="E171" s="7"/>
      <c r="F171" s="7"/>
      <c r="G171" s="181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82"/>
      <c r="AR171" s="182"/>
      <c r="AS171" s="182"/>
      <c r="AT171" s="182"/>
      <c r="AU171" s="182"/>
      <c r="AV171" s="182"/>
      <c r="AW171" s="182"/>
      <c r="AX171" s="182"/>
      <c r="AY171" s="182"/>
      <c r="AZ171" s="182"/>
      <c r="BA171" s="182"/>
      <c r="BB171" s="182"/>
      <c r="BC171" s="182"/>
      <c r="BD171" s="182"/>
      <c r="BE171" s="182"/>
      <c r="BF171" s="182"/>
      <c r="BG171" s="182"/>
      <c r="BH171" s="182"/>
      <c r="BI171" s="182"/>
      <c r="BJ171" s="182"/>
      <c r="BK171" s="182"/>
      <c r="BL171" s="182"/>
      <c r="BM171" s="182"/>
      <c r="BN171" s="182"/>
      <c r="BO171" s="182"/>
      <c r="BP171" s="182"/>
      <c r="BQ171" s="182"/>
      <c r="BR171" s="182"/>
      <c r="BS171" s="182"/>
      <c r="BT171" s="182"/>
      <c r="BU171" s="182"/>
      <c r="BV171" s="182"/>
      <c r="BW171" s="182"/>
      <c r="BX171" s="182"/>
      <c r="BY171" s="182"/>
      <c r="BZ171" s="182"/>
      <c r="CA171" s="182"/>
      <c r="CB171" s="182"/>
      <c r="CC171" s="182"/>
      <c r="CD171" s="182"/>
      <c r="CE171" s="182"/>
      <c r="CF171" s="182"/>
      <c r="CG171" s="182"/>
      <c r="CH171" s="183"/>
      <c r="CI171" s="7"/>
      <c r="CJ171" s="7"/>
      <c r="CK171" s="7"/>
    </row>
    <row r="172" spans="5:89" ht="6.75" customHeight="1">
      <c r="E172" s="7"/>
      <c r="F172" s="7"/>
      <c r="G172" s="181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  <c r="AS172" s="182"/>
      <c r="AT172" s="182"/>
      <c r="AU172" s="182"/>
      <c r="AV172" s="182"/>
      <c r="AW172" s="182"/>
      <c r="AX172" s="182"/>
      <c r="AY172" s="182"/>
      <c r="AZ172" s="182"/>
      <c r="BA172" s="182"/>
      <c r="BB172" s="182"/>
      <c r="BC172" s="182"/>
      <c r="BD172" s="182"/>
      <c r="BE172" s="182"/>
      <c r="BF172" s="182"/>
      <c r="BG172" s="182"/>
      <c r="BH172" s="182"/>
      <c r="BI172" s="182"/>
      <c r="BJ172" s="182"/>
      <c r="BK172" s="182"/>
      <c r="BL172" s="182"/>
      <c r="BM172" s="182"/>
      <c r="BN172" s="182"/>
      <c r="BO172" s="182"/>
      <c r="BP172" s="182"/>
      <c r="BQ172" s="182"/>
      <c r="BR172" s="182"/>
      <c r="BS172" s="182"/>
      <c r="BT172" s="182"/>
      <c r="BU172" s="182"/>
      <c r="BV172" s="182"/>
      <c r="BW172" s="182"/>
      <c r="BX172" s="182"/>
      <c r="BY172" s="182"/>
      <c r="BZ172" s="182"/>
      <c r="CA172" s="182"/>
      <c r="CB172" s="182"/>
      <c r="CC172" s="182"/>
      <c r="CD172" s="182"/>
      <c r="CE172" s="182"/>
      <c r="CF172" s="182"/>
      <c r="CG172" s="182"/>
      <c r="CH172" s="183"/>
      <c r="CI172" s="7"/>
      <c r="CJ172" s="7"/>
      <c r="CK172" s="7"/>
    </row>
    <row r="173" spans="5:89" ht="6.75" customHeight="1">
      <c r="E173" s="7"/>
      <c r="F173" s="7"/>
      <c r="G173" s="181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182"/>
      <c r="AT173" s="182"/>
      <c r="AU173" s="182"/>
      <c r="AV173" s="182"/>
      <c r="AW173" s="182"/>
      <c r="AX173" s="182"/>
      <c r="AY173" s="182"/>
      <c r="AZ173" s="182"/>
      <c r="BA173" s="182"/>
      <c r="BB173" s="182"/>
      <c r="BC173" s="182"/>
      <c r="BD173" s="182"/>
      <c r="BE173" s="182"/>
      <c r="BF173" s="182"/>
      <c r="BG173" s="182"/>
      <c r="BH173" s="182"/>
      <c r="BI173" s="182"/>
      <c r="BJ173" s="182"/>
      <c r="BK173" s="182"/>
      <c r="BL173" s="182"/>
      <c r="BM173" s="182"/>
      <c r="BN173" s="182"/>
      <c r="BO173" s="182"/>
      <c r="BP173" s="182"/>
      <c r="BQ173" s="182"/>
      <c r="BR173" s="182"/>
      <c r="BS173" s="182"/>
      <c r="BT173" s="182"/>
      <c r="BU173" s="182"/>
      <c r="BV173" s="182"/>
      <c r="BW173" s="182"/>
      <c r="BX173" s="182"/>
      <c r="BY173" s="182"/>
      <c r="BZ173" s="182"/>
      <c r="CA173" s="182"/>
      <c r="CB173" s="182"/>
      <c r="CC173" s="182"/>
      <c r="CD173" s="182"/>
      <c r="CE173" s="182"/>
      <c r="CF173" s="182"/>
      <c r="CG173" s="182"/>
      <c r="CH173" s="183"/>
      <c r="CI173" s="7"/>
      <c r="CJ173" s="7"/>
      <c r="CK173" s="7"/>
    </row>
    <row r="174" spans="5:115" ht="6.75" customHeight="1">
      <c r="E174" s="7"/>
      <c r="F174" s="7"/>
      <c r="G174" s="181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182"/>
      <c r="AT174" s="182"/>
      <c r="AU174" s="182"/>
      <c r="AV174" s="182"/>
      <c r="AW174" s="182"/>
      <c r="AX174" s="182"/>
      <c r="AY174" s="182"/>
      <c r="AZ174" s="182"/>
      <c r="BA174" s="182"/>
      <c r="BB174" s="182"/>
      <c r="BC174" s="182"/>
      <c r="BD174" s="182"/>
      <c r="BE174" s="182"/>
      <c r="BF174" s="182"/>
      <c r="BG174" s="182"/>
      <c r="BH174" s="182"/>
      <c r="BI174" s="182"/>
      <c r="BJ174" s="182"/>
      <c r="BK174" s="182"/>
      <c r="BL174" s="182"/>
      <c r="BM174" s="182"/>
      <c r="BN174" s="182"/>
      <c r="BO174" s="182"/>
      <c r="BP174" s="182"/>
      <c r="BQ174" s="182"/>
      <c r="BR174" s="182"/>
      <c r="BS174" s="182"/>
      <c r="BT174" s="182"/>
      <c r="BU174" s="182"/>
      <c r="BV174" s="182"/>
      <c r="BW174" s="182"/>
      <c r="BX174" s="182"/>
      <c r="BY174" s="182"/>
      <c r="BZ174" s="182"/>
      <c r="CA174" s="182"/>
      <c r="CB174" s="182"/>
      <c r="CC174" s="182"/>
      <c r="CD174" s="182"/>
      <c r="CE174" s="182"/>
      <c r="CF174" s="182"/>
      <c r="CG174" s="182"/>
      <c r="CH174" s="183"/>
      <c r="CI174" s="7"/>
      <c r="CJ174" s="7"/>
      <c r="CK174" s="7"/>
      <c r="DK174"/>
    </row>
    <row r="175" spans="5:115" ht="6.75" customHeight="1">
      <c r="E175" s="7"/>
      <c r="F175" s="7"/>
      <c r="G175" s="181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2"/>
      <c r="AT175" s="182"/>
      <c r="AU175" s="182"/>
      <c r="AV175" s="182"/>
      <c r="AW175" s="182"/>
      <c r="AX175" s="182"/>
      <c r="AY175" s="182"/>
      <c r="AZ175" s="182"/>
      <c r="BA175" s="182"/>
      <c r="BB175" s="182"/>
      <c r="BC175" s="182"/>
      <c r="BD175" s="182"/>
      <c r="BE175" s="182"/>
      <c r="BF175" s="182"/>
      <c r="BG175" s="182"/>
      <c r="BH175" s="182"/>
      <c r="BI175" s="182"/>
      <c r="BJ175" s="182"/>
      <c r="BK175" s="182"/>
      <c r="BL175" s="182"/>
      <c r="BM175" s="182"/>
      <c r="BN175" s="182"/>
      <c r="BO175" s="182"/>
      <c r="BP175" s="182"/>
      <c r="BQ175" s="182"/>
      <c r="BR175" s="182"/>
      <c r="BS175" s="182"/>
      <c r="BT175" s="182"/>
      <c r="BU175" s="182"/>
      <c r="BV175" s="182"/>
      <c r="BW175" s="182"/>
      <c r="BX175" s="182"/>
      <c r="BY175" s="182"/>
      <c r="BZ175" s="182"/>
      <c r="CA175" s="182"/>
      <c r="CB175" s="182"/>
      <c r="CC175" s="182"/>
      <c r="CD175" s="182"/>
      <c r="CE175" s="182"/>
      <c r="CF175" s="182"/>
      <c r="CG175" s="182"/>
      <c r="CH175" s="183"/>
      <c r="CI175" s="7"/>
      <c r="CJ175" s="7"/>
      <c r="CK175" s="7"/>
      <c r="DK175"/>
    </row>
    <row r="176" spans="5:115" ht="6.75" customHeight="1">
      <c r="E176" s="7"/>
      <c r="F176" s="7"/>
      <c r="G176" s="181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182"/>
      <c r="AT176" s="182"/>
      <c r="AU176" s="182"/>
      <c r="AV176" s="182"/>
      <c r="AW176" s="182"/>
      <c r="AX176" s="182"/>
      <c r="AY176" s="182"/>
      <c r="AZ176" s="182"/>
      <c r="BA176" s="182"/>
      <c r="BB176" s="182"/>
      <c r="BC176" s="182"/>
      <c r="BD176" s="182"/>
      <c r="BE176" s="182"/>
      <c r="BF176" s="182"/>
      <c r="BG176" s="182"/>
      <c r="BH176" s="182"/>
      <c r="BI176" s="182"/>
      <c r="BJ176" s="182"/>
      <c r="BK176" s="182"/>
      <c r="BL176" s="182"/>
      <c r="BM176" s="182"/>
      <c r="BN176" s="182"/>
      <c r="BO176" s="182"/>
      <c r="BP176" s="182"/>
      <c r="BQ176" s="182"/>
      <c r="BR176" s="182"/>
      <c r="BS176" s="182"/>
      <c r="BT176" s="182"/>
      <c r="BU176" s="182"/>
      <c r="BV176" s="182"/>
      <c r="BW176" s="182"/>
      <c r="BX176" s="182"/>
      <c r="BY176" s="182"/>
      <c r="BZ176" s="182"/>
      <c r="CA176" s="182"/>
      <c r="CB176" s="182"/>
      <c r="CC176" s="182"/>
      <c r="CD176" s="182"/>
      <c r="CE176" s="182"/>
      <c r="CF176" s="182"/>
      <c r="CG176" s="182"/>
      <c r="CH176" s="183"/>
      <c r="CI176" s="7"/>
      <c r="CJ176" s="7"/>
      <c r="CK176" s="7"/>
      <c r="DK176"/>
    </row>
    <row r="177" spans="5:115" ht="6.75" customHeight="1">
      <c r="E177" s="7"/>
      <c r="F177" s="7"/>
      <c r="G177" s="181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  <c r="AS177" s="182"/>
      <c r="AT177" s="182"/>
      <c r="AU177" s="182"/>
      <c r="AV177" s="182"/>
      <c r="AW177" s="182"/>
      <c r="AX177" s="182"/>
      <c r="AY177" s="182"/>
      <c r="AZ177" s="182"/>
      <c r="BA177" s="182"/>
      <c r="BB177" s="182"/>
      <c r="BC177" s="182"/>
      <c r="BD177" s="182"/>
      <c r="BE177" s="182"/>
      <c r="BF177" s="182"/>
      <c r="BG177" s="182"/>
      <c r="BH177" s="182"/>
      <c r="BI177" s="182"/>
      <c r="BJ177" s="182"/>
      <c r="BK177" s="182"/>
      <c r="BL177" s="182"/>
      <c r="BM177" s="182"/>
      <c r="BN177" s="182"/>
      <c r="BO177" s="182"/>
      <c r="BP177" s="182"/>
      <c r="BQ177" s="182"/>
      <c r="BR177" s="182"/>
      <c r="BS177" s="182"/>
      <c r="BT177" s="182"/>
      <c r="BU177" s="182"/>
      <c r="BV177" s="182"/>
      <c r="BW177" s="182"/>
      <c r="BX177" s="182"/>
      <c r="BY177" s="182"/>
      <c r="BZ177" s="182"/>
      <c r="CA177" s="182"/>
      <c r="CB177" s="182"/>
      <c r="CC177" s="182"/>
      <c r="CD177" s="182"/>
      <c r="CE177" s="182"/>
      <c r="CF177" s="182"/>
      <c r="CG177" s="182"/>
      <c r="CH177" s="183"/>
      <c r="CI177" s="7"/>
      <c r="CJ177" s="7"/>
      <c r="CK177" s="7"/>
      <c r="DK177"/>
    </row>
    <row r="178" spans="5:115" ht="6.75" customHeight="1">
      <c r="E178" s="7"/>
      <c r="F178" s="7"/>
      <c r="G178" s="181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2"/>
      <c r="AT178" s="182"/>
      <c r="AU178" s="182"/>
      <c r="AV178" s="182"/>
      <c r="AW178" s="182"/>
      <c r="AX178" s="182"/>
      <c r="AY178" s="182"/>
      <c r="AZ178" s="182"/>
      <c r="BA178" s="182"/>
      <c r="BB178" s="182"/>
      <c r="BC178" s="182"/>
      <c r="BD178" s="182"/>
      <c r="BE178" s="182"/>
      <c r="BF178" s="182"/>
      <c r="BG178" s="182"/>
      <c r="BH178" s="182"/>
      <c r="BI178" s="182"/>
      <c r="BJ178" s="182"/>
      <c r="BK178" s="182"/>
      <c r="BL178" s="182"/>
      <c r="BM178" s="182"/>
      <c r="BN178" s="182"/>
      <c r="BO178" s="182"/>
      <c r="BP178" s="182"/>
      <c r="BQ178" s="182"/>
      <c r="BR178" s="182"/>
      <c r="BS178" s="182"/>
      <c r="BT178" s="182"/>
      <c r="BU178" s="182"/>
      <c r="BV178" s="182"/>
      <c r="BW178" s="182"/>
      <c r="BX178" s="182"/>
      <c r="BY178" s="182"/>
      <c r="BZ178" s="182"/>
      <c r="CA178" s="182"/>
      <c r="CB178" s="182"/>
      <c r="CC178" s="182"/>
      <c r="CD178" s="182"/>
      <c r="CE178" s="182"/>
      <c r="CF178" s="182"/>
      <c r="CG178" s="182"/>
      <c r="CH178" s="183"/>
      <c r="CI178" s="7"/>
      <c r="CJ178" s="7"/>
      <c r="CK178" s="7"/>
      <c r="DK178"/>
    </row>
    <row r="179" spans="5:115" ht="6.75" customHeight="1">
      <c r="E179" s="7"/>
      <c r="F179" s="7"/>
      <c r="G179" s="181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82"/>
      <c r="AT179" s="182"/>
      <c r="AU179" s="182"/>
      <c r="AV179" s="182"/>
      <c r="AW179" s="182"/>
      <c r="AX179" s="182"/>
      <c r="AY179" s="182"/>
      <c r="AZ179" s="182"/>
      <c r="BA179" s="182"/>
      <c r="BB179" s="182"/>
      <c r="BC179" s="182"/>
      <c r="BD179" s="182"/>
      <c r="BE179" s="182"/>
      <c r="BF179" s="182"/>
      <c r="BG179" s="182"/>
      <c r="BH179" s="182"/>
      <c r="BI179" s="182"/>
      <c r="BJ179" s="182"/>
      <c r="BK179" s="182"/>
      <c r="BL179" s="182"/>
      <c r="BM179" s="182"/>
      <c r="BN179" s="182"/>
      <c r="BO179" s="182"/>
      <c r="BP179" s="182"/>
      <c r="BQ179" s="182"/>
      <c r="BR179" s="182"/>
      <c r="BS179" s="182"/>
      <c r="BT179" s="182"/>
      <c r="BU179" s="182"/>
      <c r="BV179" s="182"/>
      <c r="BW179" s="182"/>
      <c r="BX179" s="182"/>
      <c r="BY179" s="182"/>
      <c r="BZ179" s="182"/>
      <c r="CA179" s="182"/>
      <c r="CB179" s="182"/>
      <c r="CC179" s="182"/>
      <c r="CD179" s="182"/>
      <c r="CE179" s="182"/>
      <c r="CF179" s="182"/>
      <c r="CG179" s="182"/>
      <c r="CH179" s="183"/>
      <c r="CI179" s="7"/>
      <c r="CJ179" s="7"/>
      <c r="CK179" s="7"/>
      <c r="DK179"/>
    </row>
    <row r="180" spans="5:89" ht="6.75" customHeight="1">
      <c r="E180" s="7"/>
      <c r="F180" s="7"/>
      <c r="G180" s="181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  <c r="AS180" s="182"/>
      <c r="AT180" s="182"/>
      <c r="AU180" s="182"/>
      <c r="AV180" s="182"/>
      <c r="AW180" s="182"/>
      <c r="AX180" s="182"/>
      <c r="AY180" s="182"/>
      <c r="AZ180" s="182"/>
      <c r="BA180" s="182"/>
      <c r="BB180" s="182"/>
      <c r="BC180" s="182"/>
      <c r="BD180" s="182"/>
      <c r="BE180" s="182"/>
      <c r="BF180" s="182"/>
      <c r="BG180" s="182"/>
      <c r="BH180" s="182"/>
      <c r="BI180" s="182"/>
      <c r="BJ180" s="182"/>
      <c r="BK180" s="182"/>
      <c r="BL180" s="182"/>
      <c r="BM180" s="182"/>
      <c r="BN180" s="182"/>
      <c r="BO180" s="182"/>
      <c r="BP180" s="182"/>
      <c r="BQ180" s="182"/>
      <c r="BR180" s="182"/>
      <c r="BS180" s="182"/>
      <c r="BT180" s="182"/>
      <c r="BU180" s="182"/>
      <c r="BV180" s="182"/>
      <c r="BW180" s="182"/>
      <c r="BX180" s="182"/>
      <c r="BY180" s="182"/>
      <c r="BZ180" s="182"/>
      <c r="CA180" s="182"/>
      <c r="CB180" s="182"/>
      <c r="CC180" s="182"/>
      <c r="CD180" s="182"/>
      <c r="CE180" s="182"/>
      <c r="CF180" s="182"/>
      <c r="CG180" s="182"/>
      <c r="CH180" s="183"/>
      <c r="CI180" s="7"/>
      <c r="CJ180" s="7"/>
      <c r="CK180" s="7"/>
    </row>
    <row r="181" spans="5:89" ht="6.75" customHeight="1">
      <c r="E181" s="7"/>
      <c r="F181" s="7"/>
      <c r="G181" s="181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82"/>
      <c r="AT181" s="182"/>
      <c r="AU181" s="182"/>
      <c r="AV181" s="182"/>
      <c r="AW181" s="182"/>
      <c r="AX181" s="182"/>
      <c r="AY181" s="182"/>
      <c r="AZ181" s="182"/>
      <c r="BA181" s="182"/>
      <c r="BB181" s="182"/>
      <c r="BC181" s="182"/>
      <c r="BD181" s="182"/>
      <c r="BE181" s="182"/>
      <c r="BF181" s="182"/>
      <c r="BG181" s="182"/>
      <c r="BH181" s="182"/>
      <c r="BI181" s="182"/>
      <c r="BJ181" s="182"/>
      <c r="BK181" s="182"/>
      <c r="BL181" s="182"/>
      <c r="BM181" s="182"/>
      <c r="BN181" s="182"/>
      <c r="BO181" s="182"/>
      <c r="BP181" s="182"/>
      <c r="BQ181" s="182"/>
      <c r="BR181" s="182"/>
      <c r="BS181" s="182"/>
      <c r="BT181" s="182"/>
      <c r="BU181" s="182"/>
      <c r="BV181" s="182"/>
      <c r="BW181" s="182"/>
      <c r="BX181" s="182"/>
      <c r="BY181" s="182"/>
      <c r="BZ181" s="182"/>
      <c r="CA181" s="182"/>
      <c r="CB181" s="182"/>
      <c r="CC181" s="182"/>
      <c r="CD181" s="182"/>
      <c r="CE181" s="182"/>
      <c r="CF181" s="182"/>
      <c r="CG181" s="182"/>
      <c r="CH181" s="183"/>
      <c r="CI181" s="7"/>
      <c r="CJ181" s="7"/>
      <c r="CK181" s="7"/>
    </row>
    <row r="182" spans="5:89" ht="6.75" customHeight="1">
      <c r="E182" s="7"/>
      <c r="F182" s="7"/>
      <c r="G182" s="181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82"/>
      <c r="AR182" s="182"/>
      <c r="AS182" s="182"/>
      <c r="AT182" s="182"/>
      <c r="AU182" s="182"/>
      <c r="AV182" s="182"/>
      <c r="AW182" s="182"/>
      <c r="AX182" s="182"/>
      <c r="AY182" s="182"/>
      <c r="AZ182" s="182"/>
      <c r="BA182" s="182"/>
      <c r="BB182" s="182"/>
      <c r="BC182" s="182"/>
      <c r="BD182" s="182"/>
      <c r="BE182" s="182"/>
      <c r="BF182" s="182"/>
      <c r="BG182" s="182"/>
      <c r="BH182" s="182"/>
      <c r="BI182" s="182"/>
      <c r="BJ182" s="182"/>
      <c r="BK182" s="182"/>
      <c r="BL182" s="182"/>
      <c r="BM182" s="182"/>
      <c r="BN182" s="182"/>
      <c r="BO182" s="182"/>
      <c r="BP182" s="182"/>
      <c r="BQ182" s="182"/>
      <c r="BR182" s="182"/>
      <c r="BS182" s="182"/>
      <c r="BT182" s="182"/>
      <c r="BU182" s="182"/>
      <c r="BV182" s="182"/>
      <c r="BW182" s="182"/>
      <c r="BX182" s="182"/>
      <c r="BY182" s="182"/>
      <c r="BZ182" s="182"/>
      <c r="CA182" s="182"/>
      <c r="CB182" s="182"/>
      <c r="CC182" s="182"/>
      <c r="CD182" s="182"/>
      <c r="CE182" s="182"/>
      <c r="CF182" s="182"/>
      <c r="CG182" s="182"/>
      <c r="CH182" s="183"/>
      <c r="CI182" s="7"/>
      <c r="CJ182" s="7"/>
      <c r="CK182" s="7"/>
    </row>
    <row r="183" spans="5:89" ht="6.75" customHeight="1">
      <c r="E183" s="10"/>
      <c r="F183" s="38"/>
      <c r="G183" s="181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82"/>
      <c r="AR183" s="182"/>
      <c r="AS183" s="182"/>
      <c r="AT183" s="182"/>
      <c r="AU183" s="182"/>
      <c r="AV183" s="182"/>
      <c r="AW183" s="182"/>
      <c r="AX183" s="182"/>
      <c r="AY183" s="182"/>
      <c r="AZ183" s="182"/>
      <c r="BA183" s="182"/>
      <c r="BB183" s="182"/>
      <c r="BC183" s="182"/>
      <c r="BD183" s="182"/>
      <c r="BE183" s="182"/>
      <c r="BF183" s="182"/>
      <c r="BG183" s="182"/>
      <c r="BH183" s="182"/>
      <c r="BI183" s="182"/>
      <c r="BJ183" s="182"/>
      <c r="BK183" s="182"/>
      <c r="BL183" s="182"/>
      <c r="BM183" s="182"/>
      <c r="BN183" s="182"/>
      <c r="BO183" s="182"/>
      <c r="BP183" s="182"/>
      <c r="BQ183" s="182"/>
      <c r="BR183" s="182"/>
      <c r="BS183" s="182"/>
      <c r="BT183" s="182"/>
      <c r="BU183" s="182"/>
      <c r="BV183" s="182"/>
      <c r="BW183" s="182"/>
      <c r="BX183" s="182"/>
      <c r="BY183" s="182"/>
      <c r="BZ183" s="182"/>
      <c r="CA183" s="182"/>
      <c r="CB183" s="182"/>
      <c r="CC183" s="182"/>
      <c r="CD183" s="182"/>
      <c r="CE183" s="182"/>
      <c r="CF183" s="182"/>
      <c r="CG183" s="182"/>
      <c r="CH183" s="183"/>
      <c r="CI183" s="10"/>
      <c r="CJ183" s="10"/>
      <c r="CK183" s="10"/>
    </row>
    <row r="184" spans="5:89" ht="6.75" customHeight="1">
      <c r="E184" s="10"/>
      <c r="F184" s="38"/>
      <c r="G184" s="181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82"/>
      <c r="AR184" s="182"/>
      <c r="AS184" s="182"/>
      <c r="AT184" s="182"/>
      <c r="AU184" s="182"/>
      <c r="AV184" s="182"/>
      <c r="AW184" s="182"/>
      <c r="AX184" s="182"/>
      <c r="AY184" s="182"/>
      <c r="AZ184" s="182"/>
      <c r="BA184" s="182"/>
      <c r="BB184" s="182"/>
      <c r="BC184" s="182"/>
      <c r="BD184" s="182"/>
      <c r="BE184" s="182"/>
      <c r="BF184" s="182"/>
      <c r="BG184" s="182"/>
      <c r="BH184" s="182"/>
      <c r="BI184" s="182"/>
      <c r="BJ184" s="182"/>
      <c r="BK184" s="182"/>
      <c r="BL184" s="182"/>
      <c r="BM184" s="182"/>
      <c r="BN184" s="182"/>
      <c r="BO184" s="182"/>
      <c r="BP184" s="182"/>
      <c r="BQ184" s="182"/>
      <c r="BR184" s="182"/>
      <c r="BS184" s="182"/>
      <c r="BT184" s="182"/>
      <c r="BU184" s="182"/>
      <c r="BV184" s="182"/>
      <c r="BW184" s="182"/>
      <c r="BX184" s="182"/>
      <c r="BY184" s="182"/>
      <c r="BZ184" s="182"/>
      <c r="CA184" s="182"/>
      <c r="CB184" s="182"/>
      <c r="CC184" s="182"/>
      <c r="CD184" s="182"/>
      <c r="CE184" s="182"/>
      <c r="CF184" s="182"/>
      <c r="CG184" s="182"/>
      <c r="CH184" s="183"/>
      <c r="CI184" s="10"/>
      <c r="CJ184" s="10"/>
      <c r="CK184" s="10"/>
    </row>
    <row r="185" spans="5:89" ht="6.75" customHeight="1">
      <c r="E185" s="10"/>
      <c r="F185" s="38"/>
      <c r="G185" s="181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82"/>
      <c r="AR185" s="182"/>
      <c r="AS185" s="182"/>
      <c r="AT185" s="182"/>
      <c r="AU185" s="182"/>
      <c r="AV185" s="182"/>
      <c r="AW185" s="182"/>
      <c r="AX185" s="182"/>
      <c r="AY185" s="182"/>
      <c r="AZ185" s="182"/>
      <c r="BA185" s="182"/>
      <c r="BB185" s="182"/>
      <c r="BC185" s="182"/>
      <c r="BD185" s="182"/>
      <c r="BE185" s="182"/>
      <c r="BF185" s="182"/>
      <c r="BG185" s="182"/>
      <c r="BH185" s="182"/>
      <c r="BI185" s="182"/>
      <c r="BJ185" s="182"/>
      <c r="BK185" s="182"/>
      <c r="BL185" s="182"/>
      <c r="BM185" s="182"/>
      <c r="BN185" s="182"/>
      <c r="BO185" s="182"/>
      <c r="BP185" s="182"/>
      <c r="BQ185" s="182"/>
      <c r="BR185" s="182"/>
      <c r="BS185" s="182"/>
      <c r="BT185" s="182"/>
      <c r="BU185" s="182"/>
      <c r="BV185" s="182"/>
      <c r="BW185" s="182"/>
      <c r="BX185" s="182"/>
      <c r="BY185" s="182"/>
      <c r="BZ185" s="182"/>
      <c r="CA185" s="182"/>
      <c r="CB185" s="182"/>
      <c r="CC185" s="182"/>
      <c r="CD185" s="182"/>
      <c r="CE185" s="182"/>
      <c r="CF185" s="182"/>
      <c r="CG185" s="182"/>
      <c r="CH185" s="183"/>
      <c r="CI185" s="10"/>
      <c r="CJ185" s="10"/>
      <c r="CK185" s="10"/>
    </row>
    <row r="186" spans="5:89" ht="6.75" customHeight="1">
      <c r="E186" s="10"/>
      <c r="F186" s="38"/>
      <c r="G186" s="181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82"/>
      <c r="AT186" s="182"/>
      <c r="AU186" s="182"/>
      <c r="AV186" s="182"/>
      <c r="AW186" s="182"/>
      <c r="AX186" s="182"/>
      <c r="AY186" s="182"/>
      <c r="AZ186" s="182"/>
      <c r="BA186" s="182"/>
      <c r="BB186" s="182"/>
      <c r="BC186" s="182"/>
      <c r="BD186" s="182"/>
      <c r="BE186" s="182"/>
      <c r="BF186" s="182"/>
      <c r="BG186" s="182"/>
      <c r="BH186" s="182"/>
      <c r="BI186" s="182"/>
      <c r="BJ186" s="182"/>
      <c r="BK186" s="182"/>
      <c r="BL186" s="182"/>
      <c r="BM186" s="182"/>
      <c r="BN186" s="182"/>
      <c r="BO186" s="182"/>
      <c r="BP186" s="182"/>
      <c r="BQ186" s="182"/>
      <c r="BR186" s="182"/>
      <c r="BS186" s="182"/>
      <c r="BT186" s="182"/>
      <c r="BU186" s="182"/>
      <c r="BV186" s="182"/>
      <c r="BW186" s="182"/>
      <c r="BX186" s="182"/>
      <c r="BY186" s="182"/>
      <c r="BZ186" s="182"/>
      <c r="CA186" s="182"/>
      <c r="CB186" s="182"/>
      <c r="CC186" s="182"/>
      <c r="CD186" s="182"/>
      <c r="CE186" s="182"/>
      <c r="CF186" s="182"/>
      <c r="CG186" s="182"/>
      <c r="CH186" s="183"/>
      <c r="CI186" s="10"/>
      <c r="CJ186" s="10"/>
      <c r="CK186" s="10"/>
    </row>
    <row r="187" spans="5:89" ht="6.75" customHeight="1">
      <c r="E187" s="10"/>
      <c r="F187" s="38"/>
      <c r="G187" s="181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2"/>
      <c r="AT187" s="182"/>
      <c r="AU187" s="182"/>
      <c r="AV187" s="182"/>
      <c r="AW187" s="182"/>
      <c r="AX187" s="182"/>
      <c r="AY187" s="182"/>
      <c r="AZ187" s="182"/>
      <c r="BA187" s="182"/>
      <c r="BB187" s="182"/>
      <c r="BC187" s="182"/>
      <c r="BD187" s="182"/>
      <c r="BE187" s="182"/>
      <c r="BF187" s="182"/>
      <c r="BG187" s="182"/>
      <c r="BH187" s="182"/>
      <c r="BI187" s="182"/>
      <c r="BJ187" s="182"/>
      <c r="BK187" s="182"/>
      <c r="BL187" s="182"/>
      <c r="BM187" s="182"/>
      <c r="BN187" s="182"/>
      <c r="BO187" s="182"/>
      <c r="BP187" s="182"/>
      <c r="BQ187" s="182"/>
      <c r="BR187" s="182"/>
      <c r="BS187" s="182"/>
      <c r="BT187" s="182"/>
      <c r="BU187" s="182"/>
      <c r="BV187" s="182"/>
      <c r="BW187" s="182"/>
      <c r="BX187" s="182"/>
      <c r="BY187" s="182"/>
      <c r="BZ187" s="182"/>
      <c r="CA187" s="182"/>
      <c r="CB187" s="182"/>
      <c r="CC187" s="182"/>
      <c r="CD187" s="182"/>
      <c r="CE187" s="182"/>
      <c r="CF187" s="182"/>
      <c r="CG187" s="182"/>
      <c r="CH187" s="183"/>
      <c r="CI187" s="10"/>
      <c r="CJ187" s="10"/>
      <c r="CK187" s="10"/>
    </row>
    <row r="188" spans="5:89" ht="6.75" customHeight="1">
      <c r="E188" s="10"/>
      <c r="F188" s="38"/>
      <c r="G188" s="181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82"/>
      <c r="AT188" s="182"/>
      <c r="AU188" s="182"/>
      <c r="AV188" s="182"/>
      <c r="AW188" s="182"/>
      <c r="AX188" s="182"/>
      <c r="AY188" s="182"/>
      <c r="AZ188" s="182"/>
      <c r="BA188" s="182"/>
      <c r="BB188" s="182"/>
      <c r="BC188" s="182"/>
      <c r="BD188" s="182"/>
      <c r="BE188" s="182"/>
      <c r="BF188" s="182"/>
      <c r="BG188" s="182"/>
      <c r="BH188" s="182"/>
      <c r="BI188" s="182"/>
      <c r="BJ188" s="182"/>
      <c r="BK188" s="182"/>
      <c r="BL188" s="182"/>
      <c r="BM188" s="182"/>
      <c r="BN188" s="182"/>
      <c r="BO188" s="182"/>
      <c r="BP188" s="182"/>
      <c r="BQ188" s="182"/>
      <c r="BR188" s="182"/>
      <c r="BS188" s="182"/>
      <c r="BT188" s="182"/>
      <c r="BU188" s="182"/>
      <c r="BV188" s="182"/>
      <c r="BW188" s="182"/>
      <c r="BX188" s="182"/>
      <c r="BY188" s="182"/>
      <c r="BZ188" s="182"/>
      <c r="CA188" s="182"/>
      <c r="CB188" s="182"/>
      <c r="CC188" s="182"/>
      <c r="CD188" s="182"/>
      <c r="CE188" s="182"/>
      <c r="CF188" s="182"/>
      <c r="CG188" s="182"/>
      <c r="CH188" s="183"/>
      <c r="CI188" s="10"/>
      <c r="CJ188" s="10"/>
      <c r="CK188" s="10"/>
    </row>
    <row r="189" spans="5:89" ht="6.75" customHeight="1">
      <c r="E189" s="10"/>
      <c r="F189" s="38"/>
      <c r="G189" s="181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2"/>
      <c r="AT189" s="182"/>
      <c r="AU189" s="182"/>
      <c r="AV189" s="182"/>
      <c r="AW189" s="182"/>
      <c r="AX189" s="182"/>
      <c r="AY189" s="182"/>
      <c r="AZ189" s="182"/>
      <c r="BA189" s="182"/>
      <c r="BB189" s="182"/>
      <c r="BC189" s="182"/>
      <c r="BD189" s="182"/>
      <c r="BE189" s="182"/>
      <c r="BF189" s="182"/>
      <c r="BG189" s="182"/>
      <c r="BH189" s="182"/>
      <c r="BI189" s="182"/>
      <c r="BJ189" s="182"/>
      <c r="BK189" s="182"/>
      <c r="BL189" s="182"/>
      <c r="BM189" s="182"/>
      <c r="BN189" s="182"/>
      <c r="BO189" s="182"/>
      <c r="BP189" s="182"/>
      <c r="BQ189" s="182"/>
      <c r="BR189" s="182"/>
      <c r="BS189" s="182"/>
      <c r="BT189" s="182"/>
      <c r="BU189" s="182"/>
      <c r="BV189" s="182"/>
      <c r="BW189" s="182"/>
      <c r="BX189" s="182"/>
      <c r="BY189" s="182"/>
      <c r="BZ189" s="182"/>
      <c r="CA189" s="182"/>
      <c r="CB189" s="182"/>
      <c r="CC189" s="182"/>
      <c r="CD189" s="182"/>
      <c r="CE189" s="182"/>
      <c r="CF189" s="182"/>
      <c r="CG189" s="182"/>
      <c r="CH189" s="183"/>
      <c r="CI189" s="10"/>
      <c r="CJ189" s="10"/>
      <c r="CK189" s="10"/>
    </row>
    <row r="190" spans="5:89" ht="6.75" customHeight="1">
      <c r="E190" s="10"/>
      <c r="F190" s="38"/>
      <c r="G190" s="181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2"/>
      <c r="AT190" s="182"/>
      <c r="AU190" s="182"/>
      <c r="AV190" s="182"/>
      <c r="AW190" s="182"/>
      <c r="AX190" s="182"/>
      <c r="AY190" s="182"/>
      <c r="AZ190" s="182"/>
      <c r="BA190" s="182"/>
      <c r="BB190" s="182"/>
      <c r="BC190" s="182"/>
      <c r="BD190" s="182"/>
      <c r="BE190" s="182"/>
      <c r="BF190" s="182"/>
      <c r="BG190" s="182"/>
      <c r="BH190" s="182"/>
      <c r="BI190" s="182"/>
      <c r="BJ190" s="182"/>
      <c r="BK190" s="182"/>
      <c r="BL190" s="182"/>
      <c r="BM190" s="182"/>
      <c r="BN190" s="182"/>
      <c r="BO190" s="182"/>
      <c r="BP190" s="182"/>
      <c r="BQ190" s="182"/>
      <c r="BR190" s="182"/>
      <c r="BS190" s="182"/>
      <c r="BT190" s="182"/>
      <c r="BU190" s="182"/>
      <c r="BV190" s="182"/>
      <c r="BW190" s="182"/>
      <c r="BX190" s="182"/>
      <c r="BY190" s="182"/>
      <c r="BZ190" s="182"/>
      <c r="CA190" s="182"/>
      <c r="CB190" s="182"/>
      <c r="CC190" s="182"/>
      <c r="CD190" s="182"/>
      <c r="CE190" s="182"/>
      <c r="CF190" s="182"/>
      <c r="CG190" s="182"/>
      <c r="CH190" s="183"/>
      <c r="CI190" s="10"/>
      <c r="CJ190" s="10"/>
      <c r="CK190" s="10"/>
    </row>
    <row r="191" spans="5:89" ht="6.75" customHeight="1">
      <c r="E191" s="10"/>
      <c r="F191" s="38"/>
      <c r="G191" s="181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182"/>
      <c r="AT191" s="182"/>
      <c r="AU191" s="182"/>
      <c r="AV191" s="182"/>
      <c r="AW191" s="182"/>
      <c r="AX191" s="182"/>
      <c r="AY191" s="182"/>
      <c r="AZ191" s="182"/>
      <c r="BA191" s="182"/>
      <c r="BB191" s="182"/>
      <c r="BC191" s="182"/>
      <c r="BD191" s="182"/>
      <c r="BE191" s="182"/>
      <c r="BF191" s="182"/>
      <c r="BG191" s="182"/>
      <c r="BH191" s="182"/>
      <c r="BI191" s="182"/>
      <c r="BJ191" s="182"/>
      <c r="BK191" s="182"/>
      <c r="BL191" s="182"/>
      <c r="BM191" s="182"/>
      <c r="BN191" s="182"/>
      <c r="BO191" s="182"/>
      <c r="BP191" s="182"/>
      <c r="BQ191" s="182"/>
      <c r="BR191" s="182"/>
      <c r="BS191" s="182"/>
      <c r="BT191" s="182"/>
      <c r="BU191" s="182"/>
      <c r="BV191" s="182"/>
      <c r="BW191" s="182"/>
      <c r="BX191" s="182"/>
      <c r="BY191" s="182"/>
      <c r="BZ191" s="182"/>
      <c r="CA191" s="182"/>
      <c r="CB191" s="182"/>
      <c r="CC191" s="182"/>
      <c r="CD191" s="182"/>
      <c r="CE191" s="182"/>
      <c r="CF191" s="182"/>
      <c r="CG191" s="182"/>
      <c r="CH191" s="183"/>
      <c r="CI191" s="10"/>
      <c r="CJ191" s="10"/>
      <c r="CK191" s="10"/>
    </row>
    <row r="192" spans="5:89" ht="6.75" customHeight="1">
      <c r="E192" s="10"/>
      <c r="F192" s="38"/>
      <c r="G192" s="181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182"/>
      <c r="AT192" s="182"/>
      <c r="AU192" s="182"/>
      <c r="AV192" s="182"/>
      <c r="AW192" s="182"/>
      <c r="AX192" s="182"/>
      <c r="AY192" s="182"/>
      <c r="AZ192" s="182"/>
      <c r="BA192" s="182"/>
      <c r="BB192" s="182"/>
      <c r="BC192" s="182"/>
      <c r="BD192" s="182"/>
      <c r="BE192" s="182"/>
      <c r="BF192" s="182"/>
      <c r="BG192" s="182"/>
      <c r="BH192" s="182"/>
      <c r="BI192" s="182"/>
      <c r="BJ192" s="182"/>
      <c r="BK192" s="182"/>
      <c r="BL192" s="182"/>
      <c r="BM192" s="182"/>
      <c r="BN192" s="182"/>
      <c r="BO192" s="182"/>
      <c r="BP192" s="182"/>
      <c r="BQ192" s="182"/>
      <c r="BR192" s="182"/>
      <c r="BS192" s="182"/>
      <c r="BT192" s="182"/>
      <c r="BU192" s="182"/>
      <c r="BV192" s="182"/>
      <c r="BW192" s="182"/>
      <c r="BX192" s="182"/>
      <c r="BY192" s="182"/>
      <c r="BZ192" s="182"/>
      <c r="CA192" s="182"/>
      <c r="CB192" s="182"/>
      <c r="CC192" s="182"/>
      <c r="CD192" s="182"/>
      <c r="CE192" s="182"/>
      <c r="CF192" s="182"/>
      <c r="CG192" s="182"/>
      <c r="CH192" s="183"/>
      <c r="CI192" s="10"/>
      <c r="CJ192" s="10"/>
      <c r="CK192" s="10"/>
    </row>
    <row r="193" spans="5:89" ht="6.75" customHeight="1">
      <c r="E193" s="10"/>
      <c r="F193" s="38"/>
      <c r="G193" s="181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182"/>
      <c r="AT193" s="182"/>
      <c r="AU193" s="182"/>
      <c r="AV193" s="182"/>
      <c r="AW193" s="182"/>
      <c r="AX193" s="182"/>
      <c r="AY193" s="182"/>
      <c r="AZ193" s="182"/>
      <c r="BA193" s="182"/>
      <c r="BB193" s="182"/>
      <c r="BC193" s="182"/>
      <c r="BD193" s="182"/>
      <c r="BE193" s="182"/>
      <c r="BF193" s="182"/>
      <c r="BG193" s="182"/>
      <c r="BH193" s="182"/>
      <c r="BI193" s="182"/>
      <c r="BJ193" s="182"/>
      <c r="BK193" s="182"/>
      <c r="BL193" s="182"/>
      <c r="BM193" s="182"/>
      <c r="BN193" s="182"/>
      <c r="BO193" s="182"/>
      <c r="BP193" s="182"/>
      <c r="BQ193" s="182"/>
      <c r="BR193" s="182"/>
      <c r="BS193" s="182"/>
      <c r="BT193" s="182"/>
      <c r="BU193" s="182"/>
      <c r="BV193" s="182"/>
      <c r="BW193" s="182"/>
      <c r="BX193" s="182"/>
      <c r="BY193" s="182"/>
      <c r="BZ193" s="182"/>
      <c r="CA193" s="182"/>
      <c r="CB193" s="182"/>
      <c r="CC193" s="182"/>
      <c r="CD193" s="182"/>
      <c r="CE193" s="182"/>
      <c r="CF193" s="182"/>
      <c r="CG193" s="182"/>
      <c r="CH193" s="183"/>
      <c r="CI193" s="10"/>
      <c r="CJ193" s="10"/>
      <c r="CK193" s="10"/>
    </row>
    <row r="194" spans="5:89" ht="6.75" customHeight="1">
      <c r="E194" s="10"/>
      <c r="F194" s="38"/>
      <c r="G194" s="181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182"/>
      <c r="AT194" s="182"/>
      <c r="AU194" s="182"/>
      <c r="AV194" s="182"/>
      <c r="AW194" s="182"/>
      <c r="AX194" s="182"/>
      <c r="AY194" s="182"/>
      <c r="AZ194" s="182"/>
      <c r="BA194" s="182"/>
      <c r="BB194" s="182"/>
      <c r="BC194" s="182"/>
      <c r="BD194" s="182"/>
      <c r="BE194" s="182"/>
      <c r="BF194" s="182"/>
      <c r="BG194" s="182"/>
      <c r="BH194" s="182"/>
      <c r="BI194" s="182"/>
      <c r="BJ194" s="182"/>
      <c r="BK194" s="182"/>
      <c r="BL194" s="182"/>
      <c r="BM194" s="182"/>
      <c r="BN194" s="182"/>
      <c r="BO194" s="182"/>
      <c r="BP194" s="182"/>
      <c r="BQ194" s="182"/>
      <c r="BR194" s="182"/>
      <c r="BS194" s="182"/>
      <c r="BT194" s="182"/>
      <c r="BU194" s="182"/>
      <c r="BV194" s="182"/>
      <c r="BW194" s="182"/>
      <c r="BX194" s="182"/>
      <c r="BY194" s="182"/>
      <c r="BZ194" s="182"/>
      <c r="CA194" s="182"/>
      <c r="CB194" s="182"/>
      <c r="CC194" s="182"/>
      <c r="CD194" s="182"/>
      <c r="CE194" s="182"/>
      <c r="CF194" s="182"/>
      <c r="CG194" s="182"/>
      <c r="CH194" s="183"/>
      <c r="CI194" s="10"/>
      <c r="CJ194" s="10"/>
      <c r="CK194" s="10"/>
    </row>
    <row r="195" spans="5:89" ht="6.75" customHeight="1">
      <c r="E195" s="10"/>
      <c r="F195" s="38"/>
      <c r="G195" s="181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82"/>
      <c r="AR195" s="182"/>
      <c r="AS195" s="182"/>
      <c r="AT195" s="182"/>
      <c r="AU195" s="182"/>
      <c r="AV195" s="182"/>
      <c r="AW195" s="182"/>
      <c r="AX195" s="182"/>
      <c r="AY195" s="182"/>
      <c r="AZ195" s="182"/>
      <c r="BA195" s="182"/>
      <c r="BB195" s="182"/>
      <c r="BC195" s="182"/>
      <c r="BD195" s="182"/>
      <c r="BE195" s="182"/>
      <c r="BF195" s="182"/>
      <c r="BG195" s="182"/>
      <c r="BH195" s="182"/>
      <c r="BI195" s="182"/>
      <c r="BJ195" s="182"/>
      <c r="BK195" s="182"/>
      <c r="BL195" s="182"/>
      <c r="BM195" s="182"/>
      <c r="BN195" s="182"/>
      <c r="BO195" s="182"/>
      <c r="BP195" s="182"/>
      <c r="BQ195" s="182"/>
      <c r="BR195" s="182"/>
      <c r="BS195" s="182"/>
      <c r="BT195" s="182"/>
      <c r="BU195" s="182"/>
      <c r="BV195" s="182"/>
      <c r="BW195" s="182"/>
      <c r="BX195" s="182"/>
      <c r="BY195" s="182"/>
      <c r="BZ195" s="182"/>
      <c r="CA195" s="182"/>
      <c r="CB195" s="182"/>
      <c r="CC195" s="182"/>
      <c r="CD195" s="182"/>
      <c r="CE195" s="182"/>
      <c r="CF195" s="182"/>
      <c r="CG195" s="182"/>
      <c r="CH195" s="183"/>
      <c r="CI195" s="10"/>
      <c r="CJ195" s="10"/>
      <c r="CK195" s="10"/>
    </row>
    <row r="196" spans="5:89" ht="6.75" customHeight="1">
      <c r="E196" s="10"/>
      <c r="F196" s="38"/>
      <c r="G196" s="181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82"/>
      <c r="AR196" s="182"/>
      <c r="AS196" s="182"/>
      <c r="AT196" s="182"/>
      <c r="AU196" s="182"/>
      <c r="AV196" s="182"/>
      <c r="AW196" s="182"/>
      <c r="AX196" s="182"/>
      <c r="AY196" s="182"/>
      <c r="AZ196" s="182"/>
      <c r="BA196" s="182"/>
      <c r="BB196" s="182"/>
      <c r="BC196" s="182"/>
      <c r="BD196" s="182"/>
      <c r="BE196" s="182"/>
      <c r="BF196" s="182"/>
      <c r="BG196" s="182"/>
      <c r="BH196" s="182"/>
      <c r="BI196" s="182"/>
      <c r="BJ196" s="182"/>
      <c r="BK196" s="182"/>
      <c r="BL196" s="182"/>
      <c r="BM196" s="182"/>
      <c r="BN196" s="182"/>
      <c r="BO196" s="182"/>
      <c r="BP196" s="182"/>
      <c r="BQ196" s="182"/>
      <c r="BR196" s="182"/>
      <c r="BS196" s="182"/>
      <c r="BT196" s="182"/>
      <c r="BU196" s="182"/>
      <c r="BV196" s="182"/>
      <c r="BW196" s="182"/>
      <c r="BX196" s="182"/>
      <c r="BY196" s="182"/>
      <c r="BZ196" s="182"/>
      <c r="CA196" s="182"/>
      <c r="CB196" s="182"/>
      <c r="CC196" s="182"/>
      <c r="CD196" s="182"/>
      <c r="CE196" s="182"/>
      <c r="CF196" s="182"/>
      <c r="CG196" s="182"/>
      <c r="CH196" s="183"/>
      <c r="CI196" s="10"/>
      <c r="CJ196" s="10"/>
      <c r="CK196" s="10"/>
    </row>
    <row r="197" spans="5:89" ht="6.75" customHeight="1">
      <c r="E197" s="10"/>
      <c r="F197" s="38"/>
      <c r="G197" s="181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2"/>
      <c r="AO197" s="182"/>
      <c r="AP197" s="182"/>
      <c r="AQ197" s="182"/>
      <c r="AR197" s="182"/>
      <c r="AS197" s="182"/>
      <c r="AT197" s="182"/>
      <c r="AU197" s="182"/>
      <c r="AV197" s="182"/>
      <c r="AW197" s="182"/>
      <c r="AX197" s="182"/>
      <c r="AY197" s="182"/>
      <c r="AZ197" s="182"/>
      <c r="BA197" s="182"/>
      <c r="BB197" s="182"/>
      <c r="BC197" s="182"/>
      <c r="BD197" s="182"/>
      <c r="BE197" s="182"/>
      <c r="BF197" s="182"/>
      <c r="BG197" s="182"/>
      <c r="BH197" s="182"/>
      <c r="BI197" s="182"/>
      <c r="BJ197" s="182"/>
      <c r="BK197" s="182"/>
      <c r="BL197" s="182"/>
      <c r="BM197" s="182"/>
      <c r="BN197" s="182"/>
      <c r="BO197" s="182"/>
      <c r="BP197" s="182"/>
      <c r="BQ197" s="182"/>
      <c r="BR197" s="182"/>
      <c r="BS197" s="182"/>
      <c r="BT197" s="182"/>
      <c r="BU197" s="182"/>
      <c r="BV197" s="182"/>
      <c r="BW197" s="182"/>
      <c r="BX197" s="182"/>
      <c r="BY197" s="182"/>
      <c r="BZ197" s="182"/>
      <c r="CA197" s="182"/>
      <c r="CB197" s="182"/>
      <c r="CC197" s="182"/>
      <c r="CD197" s="182"/>
      <c r="CE197" s="182"/>
      <c r="CF197" s="182"/>
      <c r="CG197" s="182"/>
      <c r="CH197" s="183"/>
      <c r="CI197" s="10"/>
      <c r="CJ197" s="10"/>
      <c r="CK197" s="10"/>
    </row>
    <row r="198" spans="5:89" ht="6.75" customHeight="1">
      <c r="E198" s="10"/>
      <c r="F198" s="38"/>
      <c r="G198" s="181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182"/>
      <c r="AM198" s="182"/>
      <c r="AN198" s="182"/>
      <c r="AO198" s="182"/>
      <c r="AP198" s="182"/>
      <c r="AQ198" s="182"/>
      <c r="AR198" s="182"/>
      <c r="AS198" s="182"/>
      <c r="AT198" s="182"/>
      <c r="AU198" s="182"/>
      <c r="AV198" s="182"/>
      <c r="AW198" s="182"/>
      <c r="AX198" s="182"/>
      <c r="AY198" s="182"/>
      <c r="AZ198" s="182"/>
      <c r="BA198" s="182"/>
      <c r="BB198" s="182"/>
      <c r="BC198" s="182"/>
      <c r="BD198" s="182"/>
      <c r="BE198" s="182"/>
      <c r="BF198" s="182"/>
      <c r="BG198" s="182"/>
      <c r="BH198" s="182"/>
      <c r="BI198" s="182"/>
      <c r="BJ198" s="182"/>
      <c r="BK198" s="182"/>
      <c r="BL198" s="182"/>
      <c r="BM198" s="182"/>
      <c r="BN198" s="182"/>
      <c r="BO198" s="182"/>
      <c r="BP198" s="182"/>
      <c r="BQ198" s="182"/>
      <c r="BR198" s="182"/>
      <c r="BS198" s="182"/>
      <c r="BT198" s="182"/>
      <c r="BU198" s="182"/>
      <c r="BV198" s="182"/>
      <c r="BW198" s="182"/>
      <c r="BX198" s="182"/>
      <c r="BY198" s="182"/>
      <c r="BZ198" s="182"/>
      <c r="CA198" s="182"/>
      <c r="CB198" s="182"/>
      <c r="CC198" s="182"/>
      <c r="CD198" s="182"/>
      <c r="CE198" s="182"/>
      <c r="CF198" s="182"/>
      <c r="CG198" s="182"/>
      <c r="CH198" s="183"/>
      <c r="CI198" s="10"/>
      <c r="CJ198" s="10"/>
      <c r="CK198" s="10"/>
    </row>
    <row r="199" spans="5:89" ht="6.75" customHeight="1">
      <c r="E199" s="10"/>
      <c r="F199" s="38"/>
      <c r="G199" s="181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182"/>
      <c r="AP199" s="182"/>
      <c r="AQ199" s="182"/>
      <c r="AR199" s="182"/>
      <c r="AS199" s="182"/>
      <c r="AT199" s="182"/>
      <c r="AU199" s="182"/>
      <c r="AV199" s="182"/>
      <c r="AW199" s="182"/>
      <c r="AX199" s="182"/>
      <c r="AY199" s="182"/>
      <c r="AZ199" s="182"/>
      <c r="BA199" s="182"/>
      <c r="BB199" s="182"/>
      <c r="BC199" s="182"/>
      <c r="BD199" s="182"/>
      <c r="BE199" s="182"/>
      <c r="BF199" s="182"/>
      <c r="BG199" s="182"/>
      <c r="BH199" s="182"/>
      <c r="BI199" s="182"/>
      <c r="BJ199" s="182"/>
      <c r="BK199" s="182"/>
      <c r="BL199" s="182"/>
      <c r="BM199" s="182"/>
      <c r="BN199" s="182"/>
      <c r="BO199" s="182"/>
      <c r="BP199" s="182"/>
      <c r="BQ199" s="182"/>
      <c r="BR199" s="182"/>
      <c r="BS199" s="182"/>
      <c r="BT199" s="182"/>
      <c r="BU199" s="182"/>
      <c r="BV199" s="182"/>
      <c r="BW199" s="182"/>
      <c r="BX199" s="182"/>
      <c r="BY199" s="182"/>
      <c r="BZ199" s="182"/>
      <c r="CA199" s="182"/>
      <c r="CB199" s="182"/>
      <c r="CC199" s="182"/>
      <c r="CD199" s="182"/>
      <c r="CE199" s="182"/>
      <c r="CF199" s="182"/>
      <c r="CG199" s="182"/>
      <c r="CH199" s="183"/>
      <c r="CI199" s="10"/>
      <c r="CJ199" s="10"/>
      <c r="CK199" s="10"/>
    </row>
    <row r="200" spans="5:89" ht="6.75" customHeight="1">
      <c r="E200" s="10"/>
      <c r="F200" s="38"/>
      <c r="G200" s="181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82"/>
      <c r="AR200" s="182"/>
      <c r="AS200" s="182"/>
      <c r="AT200" s="182"/>
      <c r="AU200" s="182"/>
      <c r="AV200" s="182"/>
      <c r="AW200" s="182"/>
      <c r="AX200" s="182"/>
      <c r="AY200" s="182"/>
      <c r="AZ200" s="182"/>
      <c r="BA200" s="182"/>
      <c r="BB200" s="182"/>
      <c r="BC200" s="182"/>
      <c r="BD200" s="182"/>
      <c r="BE200" s="182"/>
      <c r="BF200" s="182"/>
      <c r="BG200" s="182"/>
      <c r="BH200" s="182"/>
      <c r="BI200" s="182"/>
      <c r="BJ200" s="182"/>
      <c r="BK200" s="182"/>
      <c r="BL200" s="182"/>
      <c r="BM200" s="182"/>
      <c r="BN200" s="182"/>
      <c r="BO200" s="182"/>
      <c r="BP200" s="182"/>
      <c r="BQ200" s="182"/>
      <c r="BR200" s="182"/>
      <c r="BS200" s="182"/>
      <c r="BT200" s="182"/>
      <c r="BU200" s="182"/>
      <c r="BV200" s="182"/>
      <c r="BW200" s="182"/>
      <c r="BX200" s="182"/>
      <c r="BY200" s="182"/>
      <c r="BZ200" s="182"/>
      <c r="CA200" s="182"/>
      <c r="CB200" s="182"/>
      <c r="CC200" s="182"/>
      <c r="CD200" s="182"/>
      <c r="CE200" s="182"/>
      <c r="CF200" s="182"/>
      <c r="CG200" s="182"/>
      <c r="CH200" s="183"/>
      <c r="CI200" s="10"/>
      <c r="CJ200" s="10"/>
      <c r="CK200" s="10"/>
    </row>
    <row r="201" spans="5:89" ht="6.75" customHeight="1">
      <c r="E201" s="10"/>
      <c r="F201" s="38"/>
      <c r="G201" s="181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182"/>
      <c r="AP201" s="182"/>
      <c r="AQ201" s="182"/>
      <c r="AR201" s="182"/>
      <c r="AS201" s="182"/>
      <c r="AT201" s="182"/>
      <c r="AU201" s="182"/>
      <c r="AV201" s="182"/>
      <c r="AW201" s="182"/>
      <c r="AX201" s="182"/>
      <c r="AY201" s="182"/>
      <c r="AZ201" s="182"/>
      <c r="BA201" s="182"/>
      <c r="BB201" s="182"/>
      <c r="BC201" s="182"/>
      <c r="BD201" s="182"/>
      <c r="BE201" s="182"/>
      <c r="BF201" s="182"/>
      <c r="BG201" s="182"/>
      <c r="BH201" s="182"/>
      <c r="BI201" s="182"/>
      <c r="BJ201" s="182"/>
      <c r="BK201" s="182"/>
      <c r="BL201" s="182"/>
      <c r="BM201" s="182"/>
      <c r="BN201" s="182"/>
      <c r="BO201" s="182"/>
      <c r="BP201" s="182"/>
      <c r="BQ201" s="182"/>
      <c r="BR201" s="182"/>
      <c r="BS201" s="182"/>
      <c r="BT201" s="182"/>
      <c r="BU201" s="182"/>
      <c r="BV201" s="182"/>
      <c r="BW201" s="182"/>
      <c r="BX201" s="182"/>
      <c r="BY201" s="182"/>
      <c r="BZ201" s="182"/>
      <c r="CA201" s="182"/>
      <c r="CB201" s="182"/>
      <c r="CC201" s="182"/>
      <c r="CD201" s="182"/>
      <c r="CE201" s="182"/>
      <c r="CF201" s="182"/>
      <c r="CG201" s="182"/>
      <c r="CH201" s="183"/>
      <c r="CI201" s="10"/>
      <c r="CJ201" s="10"/>
      <c r="CK201" s="10"/>
    </row>
    <row r="202" spans="5:89" ht="6.75" customHeight="1">
      <c r="E202" s="10"/>
      <c r="F202" s="38"/>
      <c r="G202" s="181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2"/>
      <c r="AT202" s="182"/>
      <c r="AU202" s="182"/>
      <c r="AV202" s="182"/>
      <c r="AW202" s="182"/>
      <c r="AX202" s="182"/>
      <c r="AY202" s="182"/>
      <c r="AZ202" s="182"/>
      <c r="BA202" s="182"/>
      <c r="BB202" s="182"/>
      <c r="BC202" s="182"/>
      <c r="BD202" s="182"/>
      <c r="BE202" s="182"/>
      <c r="BF202" s="182"/>
      <c r="BG202" s="182"/>
      <c r="BH202" s="182"/>
      <c r="BI202" s="182"/>
      <c r="BJ202" s="182"/>
      <c r="BK202" s="182"/>
      <c r="BL202" s="182"/>
      <c r="BM202" s="182"/>
      <c r="BN202" s="182"/>
      <c r="BO202" s="182"/>
      <c r="BP202" s="182"/>
      <c r="BQ202" s="182"/>
      <c r="BR202" s="182"/>
      <c r="BS202" s="182"/>
      <c r="BT202" s="182"/>
      <c r="BU202" s="182"/>
      <c r="BV202" s="182"/>
      <c r="BW202" s="182"/>
      <c r="BX202" s="182"/>
      <c r="BY202" s="182"/>
      <c r="BZ202" s="182"/>
      <c r="CA202" s="182"/>
      <c r="CB202" s="182"/>
      <c r="CC202" s="182"/>
      <c r="CD202" s="182"/>
      <c r="CE202" s="182"/>
      <c r="CF202" s="182"/>
      <c r="CG202" s="182"/>
      <c r="CH202" s="183"/>
      <c r="CI202" s="10"/>
      <c r="CJ202" s="10"/>
      <c r="CK202" s="10"/>
    </row>
    <row r="203" spans="5:89" ht="6.75" customHeight="1" thickBot="1">
      <c r="E203" s="10"/>
      <c r="F203" s="38"/>
      <c r="G203" s="184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5"/>
      <c r="U203" s="185"/>
      <c r="V203" s="185"/>
      <c r="W203" s="185"/>
      <c r="X203" s="185"/>
      <c r="Y203" s="185"/>
      <c r="Z203" s="185"/>
      <c r="AA203" s="185"/>
      <c r="AB203" s="185"/>
      <c r="AC203" s="185"/>
      <c r="AD203" s="185"/>
      <c r="AE203" s="185"/>
      <c r="AF203" s="185"/>
      <c r="AG203" s="185"/>
      <c r="AH203" s="185"/>
      <c r="AI203" s="185"/>
      <c r="AJ203" s="185"/>
      <c r="AK203" s="185"/>
      <c r="AL203" s="185"/>
      <c r="AM203" s="185"/>
      <c r="AN203" s="185"/>
      <c r="AO203" s="185"/>
      <c r="AP203" s="185"/>
      <c r="AQ203" s="185"/>
      <c r="AR203" s="185"/>
      <c r="AS203" s="185"/>
      <c r="AT203" s="185"/>
      <c r="AU203" s="185"/>
      <c r="AV203" s="185"/>
      <c r="AW203" s="185"/>
      <c r="AX203" s="185"/>
      <c r="AY203" s="185"/>
      <c r="AZ203" s="185"/>
      <c r="BA203" s="185"/>
      <c r="BB203" s="185"/>
      <c r="BC203" s="185"/>
      <c r="BD203" s="185"/>
      <c r="BE203" s="185"/>
      <c r="BF203" s="185"/>
      <c r="BG203" s="185"/>
      <c r="BH203" s="185"/>
      <c r="BI203" s="185"/>
      <c r="BJ203" s="185"/>
      <c r="BK203" s="185"/>
      <c r="BL203" s="185"/>
      <c r="BM203" s="185"/>
      <c r="BN203" s="185"/>
      <c r="BO203" s="185"/>
      <c r="BP203" s="185"/>
      <c r="BQ203" s="185"/>
      <c r="BR203" s="185"/>
      <c r="BS203" s="185"/>
      <c r="BT203" s="185"/>
      <c r="BU203" s="185"/>
      <c r="BV203" s="185"/>
      <c r="BW203" s="185"/>
      <c r="BX203" s="185"/>
      <c r="BY203" s="185"/>
      <c r="BZ203" s="185"/>
      <c r="CA203" s="185"/>
      <c r="CB203" s="185"/>
      <c r="CC203" s="185"/>
      <c r="CD203" s="185"/>
      <c r="CE203" s="185"/>
      <c r="CF203" s="185"/>
      <c r="CG203" s="185"/>
      <c r="CH203" s="186"/>
      <c r="CI203" s="10"/>
      <c r="CJ203" s="10"/>
      <c r="CK203" s="10"/>
    </row>
    <row r="204" spans="5:89" ht="6.75" customHeight="1">
      <c r="E204" s="10"/>
      <c r="F204" s="38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"/>
      <c r="CJ204" s="10"/>
      <c r="CK204" s="10"/>
    </row>
    <row r="205" spans="5:89" ht="6.75" customHeight="1">
      <c r="E205" s="10"/>
      <c r="F205" s="38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"/>
      <c r="CJ205" s="10"/>
      <c r="CK205" s="10"/>
    </row>
    <row r="206" spans="5:89" ht="6.75" customHeight="1">
      <c r="E206" s="10"/>
      <c r="F206" s="38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"/>
      <c r="CJ206" s="10"/>
      <c r="CK206" s="10"/>
    </row>
    <row r="207" spans="5:89" ht="6.75" customHeight="1">
      <c r="E207" s="10"/>
      <c r="F207" s="38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"/>
      <c r="CJ207" s="10"/>
      <c r="CK207" s="10"/>
    </row>
    <row r="208" spans="5:89" ht="6.75" customHeight="1">
      <c r="E208" s="10"/>
      <c r="F208" s="38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"/>
      <c r="CJ208" s="10"/>
      <c r="CK208" s="10"/>
    </row>
    <row r="209" spans="5:89" ht="6.75" customHeight="1">
      <c r="E209" s="10"/>
      <c r="F209" s="38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"/>
      <c r="CJ209" s="10"/>
      <c r="CK209" s="10"/>
    </row>
    <row r="210" spans="5:89" ht="6.75" customHeight="1">
      <c r="E210" s="10"/>
      <c r="F210" s="38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"/>
      <c r="CJ210" s="10"/>
      <c r="CK210" s="10"/>
    </row>
    <row r="211" spans="5:89" ht="6.75" customHeight="1">
      <c r="E211" s="10"/>
      <c r="F211" s="38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"/>
      <c r="CJ211" s="10"/>
      <c r="CK211" s="10"/>
    </row>
    <row r="212" spans="5:89" ht="6.75" customHeight="1">
      <c r="E212" s="7"/>
      <c r="F212" s="7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  <c r="CH212" s="105"/>
      <c r="CI212" s="7"/>
      <c r="CJ212" s="7"/>
      <c r="CK212" s="7"/>
    </row>
    <row r="213" spans="5:89" ht="6.75" customHeight="1">
      <c r="E213" s="7"/>
      <c r="F213" s="7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7"/>
      <c r="CJ213" s="7"/>
      <c r="CK213" s="7"/>
    </row>
    <row r="214" spans="5:89" ht="6.75" customHeight="1">
      <c r="E214" s="7"/>
      <c r="F214" s="7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  <c r="CH214" s="105"/>
      <c r="CI214" s="7"/>
      <c r="CJ214" s="7"/>
      <c r="CK214" s="7"/>
    </row>
    <row r="215" spans="5:89" ht="6.75" customHeight="1"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</row>
    <row r="216" spans="5:89" ht="6.75" customHeight="1">
      <c r="E216" s="458" t="s">
        <v>20</v>
      </c>
      <c r="F216" s="458"/>
      <c r="G216" s="458"/>
      <c r="H216" s="458"/>
      <c r="I216" s="458"/>
      <c r="J216" s="458"/>
      <c r="K216" s="458"/>
      <c r="L216" s="458"/>
      <c r="M216" s="458"/>
      <c r="N216" s="458"/>
      <c r="O216" s="458"/>
      <c r="P216" s="458"/>
      <c r="Q216" s="458"/>
      <c r="R216" s="458"/>
      <c r="S216" s="458"/>
      <c r="T216" s="458"/>
      <c r="U216" s="458"/>
      <c r="V216" s="458"/>
      <c r="W216" s="458"/>
      <c r="X216" s="458"/>
      <c r="Y216" s="458"/>
      <c r="Z216" s="458"/>
      <c r="AA216" s="458"/>
      <c r="AB216" s="458"/>
      <c r="AC216" s="458"/>
      <c r="AD216" s="458"/>
      <c r="AE216" s="458"/>
      <c r="AF216" s="458"/>
      <c r="AG216" s="458"/>
      <c r="AH216" s="458"/>
      <c r="AI216" s="458"/>
      <c r="AJ216" s="458"/>
      <c r="AK216" s="458"/>
      <c r="AL216" s="458"/>
      <c r="AM216" s="458"/>
      <c r="AN216" s="458"/>
      <c r="AO216" s="458"/>
      <c r="AP216" s="458"/>
      <c r="AQ216" s="458"/>
      <c r="AR216" s="458"/>
      <c r="AS216" s="458"/>
      <c r="AT216" s="458"/>
      <c r="AU216" s="458"/>
      <c r="AV216" s="458"/>
      <c r="AW216" s="458"/>
      <c r="AX216" s="458"/>
      <c r="AY216" s="458"/>
      <c r="AZ216" s="458"/>
      <c r="BA216" s="458"/>
      <c r="BB216" s="458"/>
      <c r="BC216" s="458"/>
      <c r="BD216" s="458"/>
      <c r="BE216" s="458"/>
      <c r="BF216" s="458"/>
      <c r="BG216" s="458"/>
      <c r="BH216" s="458"/>
      <c r="BI216" s="458"/>
      <c r="BJ216" s="458"/>
      <c r="BK216" s="458"/>
      <c r="BL216" s="458"/>
      <c r="BM216" s="458"/>
      <c r="BN216" s="458"/>
      <c r="BO216" s="458"/>
      <c r="BP216" s="458"/>
      <c r="BQ216" s="458"/>
      <c r="BR216" s="458"/>
      <c r="BS216" s="458"/>
      <c r="BT216" s="458"/>
      <c r="BU216" s="458"/>
      <c r="BV216" s="458"/>
      <c r="BW216" s="458"/>
      <c r="BX216" s="458"/>
      <c r="BY216" s="458"/>
      <c r="BZ216" s="458"/>
      <c r="CA216" s="458"/>
      <c r="CB216" s="458"/>
      <c r="CC216" s="458"/>
      <c r="CD216" s="458"/>
      <c r="CE216" s="458"/>
      <c r="CF216" s="458"/>
      <c r="CG216" s="458"/>
      <c r="CH216" s="458"/>
      <c r="CI216" s="458"/>
      <c r="CJ216" s="458"/>
      <c r="CK216" s="458"/>
    </row>
    <row r="217" spans="5:89" ht="6.75" customHeight="1">
      <c r="E217" s="459"/>
      <c r="F217" s="459"/>
      <c r="G217" s="459"/>
      <c r="H217" s="459"/>
      <c r="I217" s="459"/>
      <c r="J217" s="459"/>
      <c r="K217" s="459"/>
      <c r="L217" s="459"/>
      <c r="M217" s="459"/>
      <c r="N217" s="459"/>
      <c r="O217" s="459"/>
      <c r="P217" s="459"/>
      <c r="Q217" s="459"/>
      <c r="R217" s="459"/>
      <c r="S217" s="459"/>
      <c r="T217" s="459"/>
      <c r="U217" s="459"/>
      <c r="V217" s="459"/>
      <c r="W217" s="459"/>
      <c r="X217" s="459"/>
      <c r="Y217" s="459"/>
      <c r="Z217" s="459"/>
      <c r="AA217" s="459"/>
      <c r="AB217" s="459"/>
      <c r="AC217" s="459"/>
      <c r="AD217" s="459"/>
      <c r="AE217" s="459"/>
      <c r="AF217" s="459"/>
      <c r="AG217" s="459"/>
      <c r="AH217" s="459"/>
      <c r="AI217" s="459"/>
      <c r="AJ217" s="459"/>
      <c r="AK217" s="459"/>
      <c r="AL217" s="459"/>
      <c r="AM217" s="459"/>
      <c r="AN217" s="459"/>
      <c r="AO217" s="459"/>
      <c r="AP217" s="459"/>
      <c r="AQ217" s="459"/>
      <c r="AR217" s="459"/>
      <c r="AS217" s="459"/>
      <c r="AT217" s="459"/>
      <c r="AU217" s="459"/>
      <c r="AV217" s="459"/>
      <c r="AW217" s="459"/>
      <c r="AX217" s="459"/>
      <c r="AY217" s="459"/>
      <c r="AZ217" s="459"/>
      <c r="BA217" s="459"/>
      <c r="BB217" s="459"/>
      <c r="BC217" s="459"/>
      <c r="BD217" s="459"/>
      <c r="BE217" s="459"/>
      <c r="BF217" s="459"/>
      <c r="BG217" s="459"/>
      <c r="BH217" s="459"/>
      <c r="BI217" s="459"/>
      <c r="BJ217" s="459"/>
      <c r="BK217" s="459"/>
      <c r="BL217" s="459"/>
      <c r="BM217" s="459"/>
      <c r="BN217" s="459"/>
      <c r="BO217" s="459"/>
      <c r="BP217" s="459"/>
      <c r="BQ217" s="459"/>
      <c r="BR217" s="459"/>
      <c r="BS217" s="459"/>
      <c r="BT217" s="459"/>
      <c r="BU217" s="459"/>
      <c r="BV217" s="459"/>
      <c r="BW217" s="459"/>
      <c r="BX217" s="459"/>
      <c r="BY217" s="459"/>
      <c r="BZ217" s="459"/>
      <c r="CA217" s="459"/>
      <c r="CB217" s="459"/>
      <c r="CC217" s="459"/>
      <c r="CD217" s="459"/>
      <c r="CE217" s="459"/>
      <c r="CF217" s="459"/>
      <c r="CG217" s="459"/>
      <c r="CH217" s="459"/>
      <c r="CI217" s="459"/>
      <c r="CJ217" s="459"/>
      <c r="CK217" s="459"/>
    </row>
    <row r="218" spans="5:89" ht="6.75" customHeight="1">
      <c r="E218" s="421" t="s">
        <v>21</v>
      </c>
      <c r="F218" s="421"/>
      <c r="G218" s="421"/>
      <c r="H218" s="421"/>
      <c r="I218" s="421" t="s">
        <v>0</v>
      </c>
      <c r="J218" s="421"/>
      <c r="K218" s="421"/>
      <c r="L218" s="421"/>
      <c r="M218" s="421"/>
      <c r="N218" s="421"/>
      <c r="O218" s="421"/>
      <c r="P218" s="421"/>
      <c r="Q218" s="421"/>
      <c r="R218" s="421"/>
      <c r="S218" s="421"/>
      <c r="T218" s="421"/>
      <c r="U218" s="421"/>
      <c r="V218" s="421"/>
      <c r="W218" s="421"/>
      <c r="X218" s="421" t="s">
        <v>1</v>
      </c>
      <c r="Y218" s="421"/>
      <c r="Z218" s="421"/>
      <c r="AA218" s="421"/>
      <c r="AB218" s="421"/>
      <c r="AC218" s="421"/>
      <c r="AD218" s="421"/>
      <c r="AE218" s="421"/>
      <c r="AF218" s="421"/>
      <c r="AG218" s="421"/>
      <c r="AH218" s="421"/>
      <c r="AI218" s="421"/>
      <c r="AJ218" s="421"/>
      <c r="AK218" s="421" t="s">
        <v>22</v>
      </c>
      <c r="AL218" s="421"/>
      <c r="AM218" s="421"/>
      <c r="AN218" s="421"/>
      <c r="AO218" s="421"/>
      <c r="AP218" s="421"/>
      <c r="AQ218" s="421"/>
      <c r="AR218" s="421"/>
      <c r="AS218" s="421"/>
      <c r="AT218" s="421"/>
      <c r="AU218" s="421"/>
      <c r="AV218" s="421"/>
      <c r="AW218" s="421"/>
      <c r="AX218" s="421"/>
      <c r="AY218" s="421"/>
      <c r="AZ218" s="421"/>
      <c r="BA218" s="421"/>
      <c r="BB218" s="421"/>
      <c r="BC218" s="421"/>
      <c r="BD218" s="421"/>
      <c r="BE218" s="421"/>
      <c r="BF218" s="421"/>
      <c r="BG218" s="421"/>
      <c r="BH218" s="421" t="s">
        <v>23</v>
      </c>
      <c r="BI218" s="421"/>
      <c r="BJ218" s="421"/>
      <c r="BK218" s="421"/>
      <c r="BL218" s="421"/>
      <c r="BM218" s="421"/>
      <c r="BN218" s="421"/>
      <c r="BO218" s="421"/>
      <c r="BP218" s="421"/>
      <c r="BQ218" s="421"/>
      <c r="BR218" s="421"/>
      <c r="BS218" s="421"/>
      <c r="BT218" s="421"/>
      <c r="BU218" s="421"/>
      <c r="BV218" s="421"/>
      <c r="BW218" s="421"/>
      <c r="BX218" s="421"/>
      <c r="BY218" s="421"/>
      <c r="BZ218" s="421"/>
      <c r="CA218" s="421"/>
      <c r="CB218" s="420" t="s">
        <v>24</v>
      </c>
      <c r="CC218" s="420"/>
      <c r="CD218" s="420"/>
      <c r="CE218" s="420"/>
      <c r="CF218" s="420"/>
      <c r="CG218" s="420"/>
      <c r="CH218" s="420"/>
      <c r="CI218" s="420"/>
      <c r="CJ218" s="420"/>
      <c r="CK218" s="420"/>
    </row>
    <row r="219" spans="5:89" ht="6.75" customHeight="1">
      <c r="E219" s="421"/>
      <c r="F219" s="421"/>
      <c r="G219" s="421"/>
      <c r="H219" s="421"/>
      <c r="I219" s="421"/>
      <c r="J219" s="421"/>
      <c r="K219" s="421"/>
      <c r="L219" s="421"/>
      <c r="M219" s="421"/>
      <c r="N219" s="421"/>
      <c r="O219" s="421"/>
      <c r="P219" s="421"/>
      <c r="Q219" s="421"/>
      <c r="R219" s="421"/>
      <c r="S219" s="421"/>
      <c r="T219" s="421"/>
      <c r="U219" s="421"/>
      <c r="V219" s="421"/>
      <c r="W219" s="421"/>
      <c r="X219" s="421"/>
      <c r="Y219" s="421"/>
      <c r="Z219" s="421"/>
      <c r="AA219" s="421"/>
      <c r="AB219" s="421"/>
      <c r="AC219" s="421"/>
      <c r="AD219" s="421"/>
      <c r="AE219" s="421"/>
      <c r="AF219" s="421"/>
      <c r="AG219" s="421"/>
      <c r="AH219" s="421"/>
      <c r="AI219" s="421"/>
      <c r="AJ219" s="421"/>
      <c r="AK219" s="421"/>
      <c r="AL219" s="421"/>
      <c r="AM219" s="421"/>
      <c r="AN219" s="421"/>
      <c r="AO219" s="421"/>
      <c r="AP219" s="421"/>
      <c r="AQ219" s="421"/>
      <c r="AR219" s="421"/>
      <c r="AS219" s="421"/>
      <c r="AT219" s="421"/>
      <c r="AU219" s="421"/>
      <c r="AV219" s="421"/>
      <c r="AW219" s="421"/>
      <c r="AX219" s="421"/>
      <c r="AY219" s="421"/>
      <c r="AZ219" s="421"/>
      <c r="BA219" s="421"/>
      <c r="BB219" s="421"/>
      <c r="BC219" s="421"/>
      <c r="BD219" s="421"/>
      <c r="BE219" s="421"/>
      <c r="BF219" s="421"/>
      <c r="BG219" s="421"/>
      <c r="BH219" s="421"/>
      <c r="BI219" s="421"/>
      <c r="BJ219" s="421"/>
      <c r="BK219" s="421"/>
      <c r="BL219" s="421"/>
      <c r="BM219" s="421"/>
      <c r="BN219" s="421"/>
      <c r="BO219" s="421"/>
      <c r="BP219" s="421"/>
      <c r="BQ219" s="421"/>
      <c r="BR219" s="421"/>
      <c r="BS219" s="421"/>
      <c r="BT219" s="421"/>
      <c r="BU219" s="421"/>
      <c r="BV219" s="421"/>
      <c r="BW219" s="421"/>
      <c r="BX219" s="421"/>
      <c r="BY219" s="421"/>
      <c r="BZ219" s="421"/>
      <c r="CA219" s="421"/>
      <c r="CB219" s="420"/>
      <c r="CC219" s="420"/>
      <c r="CD219" s="420"/>
      <c r="CE219" s="420"/>
      <c r="CF219" s="420"/>
      <c r="CG219" s="420"/>
      <c r="CH219" s="420"/>
      <c r="CI219" s="420"/>
      <c r="CJ219" s="420"/>
      <c r="CK219" s="420"/>
    </row>
    <row r="220" spans="5:89" ht="6.75" customHeight="1">
      <c r="E220" s="421"/>
      <c r="F220" s="421"/>
      <c r="G220" s="421"/>
      <c r="H220" s="421"/>
      <c r="I220" s="421"/>
      <c r="J220" s="421"/>
      <c r="K220" s="421"/>
      <c r="L220" s="421"/>
      <c r="M220" s="421"/>
      <c r="N220" s="421"/>
      <c r="O220" s="421"/>
      <c r="P220" s="421"/>
      <c r="Q220" s="421"/>
      <c r="R220" s="421"/>
      <c r="S220" s="421"/>
      <c r="T220" s="421"/>
      <c r="U220" s="421"/>
      <c r="V220" s="421"/>
      <c r="W220" s="421"/>
      <c r="X220" s="421"/>
      <c r="Y220" s="421"/>
      <c r="Z220" s="421"/>
      <c r="AA220" s="421"/>
      <c r="AB220" s="421"/>
      <c r="AC220" s="421"/>
      <c r="AD220" s="421"/>
      <c r="AE220" s="421"/>
      <c r="AF220" s="421"/>
      <c r="AG220" s="421"/>
      <c r="AH220" s="421"/>
      <c r="AI220" s="421"/>
      <c r="AJ220" s="421"/>
      <c r="AK220" s="421"/>
      <c r="AL220" s="421"/>
      <c r="AM220" s="421"/>
      <c r="AN220" s="421"/>
      <c r="AO220" s="421"/>
      <c r="AP220" s="421"/>
      <c r="AQ220" s="421"/>
      <c r="AR220" s="421"/>
      <c r="AS220" s="421"/>
      <c r="AT220" s="421"/>
      <c r="AU220" s="421"/>
      <c r="AV220" s="421"/>
      <c r="AW220" s="421"/>
      <c r="AX220" s="421"/>
      <c r="AY220" s="421"/>
      <c r="AZ220" s="421"/>
      <c r="BA220" s="421"/>
      <c r="BB220" s="421"/>
      <c r="BC220" s="421"/>
      <c r="BD220" s="421"/>
      <c r="BE220" s="421"/>
      <c r="BF220" s="421"/>
      <c r="BG220" s="421"/>
      <c r="BH220" s="421"/>
      <c r="BI220" s="421"/>
      <c r="BJ220" s="421"/>
      <c r="BK220" s="421"/>
      <c r="BL220" s="421"/>
      <c r="BM220" s="421"/>
      <c r="BN220" s="421"/>
      <c r="BO220" s="421"/>
      <c r="BP220" s="421"/>
      <c r="BQ220" s="421"/>
      <c r="BR220" s="421"/>
      <c r="BS220" s="421"/>
      <c r="BT220" s="421"/>
      <c r="BU220" s="421"/>
      <c r="BV220" s="421"/>
      <c r="BW220" s="421"/>
      <c r="BX220" s="421"/>
      <c r="BY220" s="421"/>
      <c r="BZ220" s="421"/>
      <c r="CA220" s="421"/>
      <c r="CB220" s="420"/>
      <c r="CC220" s="420"/>
      <c r="CD220" s="420"/>
      <c r="CE220" s="420"/>
      <c r="CF220" s="420"/>
      <c r="CG220" s="420"/>
      <c r="CH220" s="420"/>
      <c r="CI220" s="420"/>
      <c r="CJ220" s="420"/>
      <c r="CK220" s="420"/>
    </row>
    <row r="221" spans="5:89" ht="6.75" customHeight="1">
      <c r="E221" s="228"/>
      <c r="F221" s="229"/>
      <c r="G221" s="229"/>
      <c r="H221" s="230"/>
      <c r="I221" s="228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30"/>
      <c r="X221" s="228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  <c r="AJ221" s="230"/>
      <c r="AK221" s="228"/>
      <c r="AL221" s="229"/>
      <c r="AM221" s="229"/>
      <c r="AN221" s="229"/>
      <c r="AO221" s="229"/>
      <c r="AP221" s="229"/>
      <c r="AQ221" s="229"/>
      <c r="AR221" s="229"/>
      <c r="AS221" s="229"/>
      <c r="AT221" s="229"/>
      <c r="AU221" s="229"/>
      <c r="AV221" s="229"/>
      <c r="AW221" s="229"/>
      <c r="AX221" s="229"/>
      <c r="AY221" s="229"/>
      <c r="AZ221" s="229"/>
      <c r="BA221" s="229"/>
      <c r="BB221" s="229"/>
      <c r="BC221" s="229"/>
      <c r="BD221" s="229"/>
      <c r="BE221" s="229"/>
      <c r="BF221" s="229"/>
      <c r="BG221" s="230"/>
      <c r="BH221" s="228"/>
      <c r="BI221" s="229"/>
      <c r="BJ221" s="229"/>
      <c r="BK221" s="229"/>
      <c r="BL221" s="229"/>
      <c r="BM221" s="229"/>
      <c r="BN221" s="229"/>
      <c r="BO221" s="229"/>
      <c r="BP221" s="229"/>
      <c r="BQ221" s="229"/>
      <c r="BR221" s="229"/>
      <c r="BS221" s="229"/>
      <c r="BT221" s="229"/>
      <c r="BU221" s="229"/>
      <c r="BV221" s="229"/>
      <c r="BW221" s="229"/>
      <c r="BX221" s="229"/>
      <c r="BY221" s="229"/>
      <c r="BZ221" s="229"/>
      <c r="CA221" s="230"/>
      <c r="CB221" s="215"/>
      <c r="CC221" s="216"/>
      <c r="CD221" s="216"/>
      <c r="CE221" s="216"/>
      <c r="CF221" s="216"/>
      <c r="CG221" s="216"/>
      <c r="CH221" s="216"/>
      <c r="CI221" s="216"/>
      <c r="CJ221" s="216"/>
      <c r="CK221" s="217"/>
    </row>
    <row r="222" spans="5:89" ht="6.75" customHeight="1">
      <c r="E222" s="231"/>
      <c r="F222" s="182"/>
      <c r="G222" s="182"/>
      <c r="H222" s="232"/>
      <c r="I222" s="231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232"/>
      <c r="X222" s="231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232"/>
      <c r="AK222" s="231"/>
      <c r="AL222" s="182"/>
      <c r="AM222" s="182"/>
      <c r="AN222" s="182"/>
      <c r="AO222" s="182"/>
      <c r="AP222" s="182"/>
      <c r="AQ222" s="182"/>
      <c r="AR222" s="182"/>
      <c r="AS222" s="182"/>
      <c r="AT222" s="182"/>
      <c r="AU222" s="182"/>
      <c r="AV222" s="182"/>
      <c r="AW222" s="182"/>
      <c r="AX222" s="182"/>
      <c r="AY222" s="182"/>
      <c r="AZ222" s="182"/>
      <c r="BA222" s="182"/>
      <c r="BB222" s="182"/>
      <c r="BC222" s="182"/>
      <c r="BD222" s="182"/>
      <c r="BE222" s="182"/>
      <c r="BF222" s="182"/>
      <c r="BG222" s="232"/>
      <c r="BH222" s="231"/>
      <c r="BI222" s="182"/>
      <c r="BJ222" s="182"/>
      <c r="BK222" s="182"/>
      <c r="BL222" s="182"/>
      <c r="BM222" s="182"/>
      <c r="BN222" s="182"/>
      <c r="BO222" s="182"/>
      <c r="BP222" s="182"/>
      <c r="BQ222" s="182"/>
      <c r="BR222" s="182"/>
      <c r="BS222" s="182"/>
      <c r="BT222" s="182"/>
      <c r="BU222" s="182"/>
      <c r="BV222" s="182"/>
      <c r="BW222" s="182"/>
      <c r="BX222" s="182"/>
      <c r="BY222" s="182"/>
      <c r="BZ222" s="182"/>
      <c r="CA222" s="232"/>
      <c r="CB222" s="218"/>
      <c r="CC222" s="219"/>
      <c r="CD222" s="219"/>
      <c r="CE222" s="219"/>
      <c r="CF222" s="219"/>
      <c r="CG222" s="219"/>
      <c r="CH222" s="219"/>
      <c r="CI222" s="219"/>
      <c r="CJ222" s="219"/>
      <c r="CK222" s="220"/>
    </row>
    <row r="223" spans="5:89" ht="6.75" customHeight="1">
      <c r="E223" s="231"/>
      <c r="F223" s="182"/>
      <c r="G223" s="182"/>
      <c r="H223" s="232"/>
      <c r="I223" s="231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232"/>
      <c r="X223" s="231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232"/>
      <c r="AK223" s="231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182"/>
      <c r="AW223" s="182"/>
      <c r="AX223" s="182"/>
      <c r="AY223" s="182"/>
      <c r="AZ223" s="182"/>
      <c r="BA223" s="182"/>
      <c r="BB223" s="182"/>
      <c r="BC223" s="182"/>
      <c r="BD223" s="182"/>
      <c r="BE223" s="182"/>
      <c r="BF223" s="182"/>
      <c r="BG223" s="232"/>
      <c r="BH223" s="231"/>
      <c r="BI223" s="182"/>
      <c r="BJ223" s="182"/>
      <c r="BK223" s="182"/>
      <c r="BL223" s="182"/>
      <c r="BM223" s="182"/>
      <c r="BN223" s="182"/>
      <c r="BO223" s="182"/>
      <c r="BP223" s="182"/>
      <c r="BQ223" s="182"/>
      <c r="BR223" s="182"/>
      <c r="BS223" s="182"/>
      <c r="BT223" s="182"/>
      <c r="BU223" s="182"/>
      <c r="BV223" s="182"/>
      <c r="BW223" s="182"/>
      <c r="BX223" s="182"/>
      <c r="BY223" s="182"/>
      <c r="BZ223" s="182"/>
      <c r="CA223" s="232"/>
      <c r="CB223" s="218"/>
      <c r="CC223" s="219"/>
      <c r="CD223" s="219"/>
      <c r="CE223" s="219"/>
      <c r="CF223" s="219"/>
      <c r="CG223" s="219"/>
      <c r="CH223" s="219"/>
      <c r="CI223" s="219"/>
      <c r="CJ223" s="219"/>
      <c r="CK223" s="220"/>
    </row>
    <row r="224" spans="5:89" ht="6.75" customHeight="1">
      <c r="E224" s="233"/>
      <c r="F224" s="187"/>
      <c r="G224" s="187"/>
      <c r="H224" s="234"/>
      <c r="I224" s="233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234"/>
      <c r="X224" s="233"/>
      <c r="Y224" s="187"/>
      <c r="Z224" s="187"/>
      <c r="AA224" s="187"/>
      <c r="AB224" s="187"/>
      <c r="AC224" s="187"/>
      <c r="AD224" s="187"/>
      <c r="AE224" s="187"/>
      <c r="AF224" s="187"/>
      <c r="AG224" s="187"/>
      <c r="AH224" s="187"/>
      <c r="AI224" s="187"/>
      <c r="AJ224" s="234"/>
      <c r="AK224" s="233"/>
      <c r="AL224" s="187"/>
      <c r="AM224" s="187"/>
      <c r="AN224" s="187"/>
      <c r="AO224" s="187"/>
      <c r="AP224" s="187"/>
      <c r="AQ224" s="187"/>
      <c r="AR224" s="187"/>
      <c r="AS224" s="187"/>
      <c r="AT224" s="187"/>
      <c r="AU224" s="187"/>
      <c r="AV224" s="187"/>
      <c r="AW224" s="187"/>
      <c r="AX224" s="187"/>
      <c r="AY224" s="187"/>
      <c r="AZ224" s="187"/>
      <c r="BA224" s="187"/>
      <c r="BB224" s="187"/>
      <c r="BC224" s="187"/>
      <c r="BD224" s="187"/>
      <c r="BE224" s="187"/>
      <c r="BF224" s="187"/>
      <c r="BG224" s="234"/>
      <c r="BH224" s="233"/>
      <c r="BI224" s="187"/>
      <c r="BJ224" s="187"/>
      <c r="BK224" s="187"/>
      <c r="BL224" s="187"/>
      <c r="BM224" s="187"/>
      <c r="BN224" s="187"/>
      <c r="BO224" s="187"/>
      <c r="BP224" s="187"/>
      <c r="BQ224" s="187"/>
      <c r="BR224" s="187"/>
      <c r="BS224" s="187"/>
      <c r="BT224" s="187"/>
      <c r="BU224" s="187"/>
      <c r="BV224" s="187"/>
      <c r="BW224" s="187"/>
      <c r="BX224" s="187"/>
      <c r="BY224" s="187"/>
      <c r="BZ224" s="187"/>
      <c r="CA224" s="234"/>
      <c r="CB224" s="221"/>
      <c r="CC224" s="222"/>
      <c r="CD224" s="222"/>
      <c r="CE224" s="222"/>
      <c r="CF224" s="222"/>
      <c r="CG224" s="222"/>
      <c r="CH224" s="222"/>
      <c r="CI224" s="222"/>
      <c r="CJ224" s="222"/>
      <c r="CK224" s="223"/>
    </row>
    <row r="225" spans="5:89" ht="6.75" customHeight="1">
      <c r="E225" s="224"/>
      <c r="F225" s="224"/>
      <c r="G225" s="224"/>
      <c r="H225" s="224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5"/>
      <c r="W225" s="225"/>
      <c r="X225" s="226"/>
      <c r="Y225" s="227"/>
      <c r="Z225" s="227"/>
      <c r="AA225" s="227"/>
      <c r="AB225" s="227"/>
      <c r="AC225" s="227"/>
      <c r="AD225" s="227"/>
      <c r="AE225" s="227"/>
      <c r="AF225" s="227"/>
      <c r="AG225" s="227"/>
      <c r="AH225" s="227"/>
      <c r="AI225" s="227"/>
      <c r="AJ225" s="227"/>
      <c r="AK225" s="226"/>
      <c r="AL225" s="226"/>
      <c r="AM225" s="226"/>
      <c r="AN225" s="226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6"/>
      <c r="AY225" s="226"/>
      <c r="AZ225" s="226"/>
      <c r="BA225" s="226"/>
      <c r="BB225" s="226"/>
      <c r="BC225" s="226"/>
      <c r="BD225" s="226"/>
      <c r="BE225" s="226"/>
      <c r="BF225" s="226"/>
      <c r="BG225" s="226"/>
      <c r="BH225" s="226"/>
      <c r="BI225" s="226"/>
      <c r="BJ225" s="226"/>
      <c r="BK225" s="226"/>
      <c r="BL225" s="226"/>
      <c r="BM225" s="226"/>
      <c r="BN225" s="226"/>
      <c r="BO225" s="226"/>
      <c r="BP225" s="226"/>
      <c r="BQ225" s="226"/>
      <c r="BR225" s="226"/>
      <c r="BS225" s="226"/>
      <c r="BT225" s="226"/>
      <c r="BU225" s="226"/>
      <c r="BV225" s="226"/>
      <c r="BW225" s="226"/>
      <c r="BX225" s="226"/>
      <c r="BY225" s="226"/>
      <c r="BZ225" s="226"/>
      <c r="CA225" s="226"/>
      <c r="CB225" s="225"/>
      <c r="CC225" s="225"/>
      <c r="CD225" s="225"/>
      <c r="CE225" s="225"/>
      <c r="CF225" s="225"/>
      <c r="CG225" s="225"/>
      <c r="CH225" s="225"/>
      <c r="CI225" s="225"/>
      <c r="CJ225" s="225"/>
      <c r="CK225" s="225"/>
    </row>
    <row r="226" spans="5:89" ht="6.75" customHeight="1">
      <c r="E226" s="224"/>
      <c r="F226" s="224"/>
      <c r="G226" s="224"/>
      <c r="H226" s="224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  <c r="U226" s="225"/>
      <c r="V226" s="225"/>
      <c r="W226" s="225"/>
      <c r="X226" s="226"/>
      <c r="Y226" s="227"/>
      <c r="Z226" s="227"/>
      <c r="AA226" s="227"/>
      <c r="AB226" s="227"/>
      <c r="AC226" s="227"/>
      <c r="AD226" s="227"/>
      <c r="AE226" s="227"/>
      <c r="AF226" s="227"/>
      <c r="AG226" s="227"/>
      <c r="AH226" s="227"/>
      <c r="AI226" s="227"/>
      <c r="AJ226" s="227"/>
      <c r="AK226" s="226"/>
      <c r="AL226" s="226"/>
      <c r="AM226" s="226"/>
      <c r="AN226" s="226"/>
      <c r="AO226" s="226"/>
      <c r="AP226" s="226"/>
      <c r="AQ226" s="226"/>
      <c r="AR226" s="226"/>
      <c r="AS226" s="226"/>
      <c r="AT226" s="226"/>
      <c r="AU226" s="226"/>
      <c r="AV226" s="226"/>
      <c r="AW226" s="226"/>
      <c r="AX226" s="226"/>
      <c r="AY226" s="226"/>
      <c r="AZ226" s="226"/>
      <c r="BA226" s="226"/>
      <c r="BB226" s="226"/>
      <c r="BC226" s="226"/>
      <c r="BD226" s="226"/>
      <c r="BE226" s="226"/>
      <c r="BF226" s="226"/>
      <c r="BG226" s="226"/>
      <c r="BH226" s="226"/>
      <c r="BI226" s="226"/>
      <c r="BJ226" s="226"/>
      <c r="BK226" s="226"/>
      <c r="BL226" s="226"/>
      <c r="BM226" s="226"/>
      <c r="BN226" s="226"/>
      <c r="BO226" s="226"/>
      <c r="BP226" s="226"/>
      <c r="BQ226" s="226"/>
      <c r="BR226" s="226"/>
      <c r="BS226" s="226"/>
      <c r="BT226" s="226"/>
      <c r="BU226" s="226"/>
      <c r="BV226" s="226"/>
      <c r="BW226" s="226"/>
      <c r="BX226" s="226"/>
      <c r="BY226" s="226"/>
      <c r="BZ226" s="226"/>
      <c r="CA226" s="226"/>
      <c r="CB226" s="225"/>
      <c r="CC226" s="225"/>
      <c r="CD226" s="225"/>
      <c r="CE226" s="225"/>
      <c r="CF226" s="225"/>
      <c r="CG226" s="225"/>
      <c r="CH226" s="225"/>
      <c r="CI226" s="225"/>
      <c r="CJ226" s="225"/>
      <c r="CK226" s="225"/>
    </row>
    <row r="227" spans="5:89" ht="6.75" customHeight="1">
      <c r="E227" s="224"/>
      <c r="F227" s="224"/>
      <c r="G227" s="224"/>
      <c r="H227" s="224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  <c r="S227" s="225"/>
      <c r="T227" s="225"/>
      <c r="U227" s="225"/>
      <c r="V227" s="225"/>
      <c r="W227" s="225"/>
      <c r="X227" s="226"/>
      <c r="Y227" s="227"/>
      <c r="Z227" s="227"/>
      <c r="AA227" s="227"/>
      <c r="AB227" s="227"/>
      <c r="AC227" s="227"/>
      <c r="AD227" s="227"/>
      <c r="AE227" s="227"/>
      <c r="AF227" s="227"/>
      <c r="AG227" s="227"/>
      <c r="AH227" s="227"/>
      <c r="AI227" s="227"/>
      <c r="AJ227" s="227"/>
      <c r="AK227" s="226"/>
      <c r="AL227" s="226"/>
      <c r="AM227" s="226"/>
      <c r="AN227" s="226"/>
      <c r="AO227" s="226"/>
      <c r="AP227" s="226"/>
      <c r="AQ227" s="226"/>
      <c r="AR227" s="226"/>
      <c r="AS227" s="226"/>
      <c r="AT227" s="226"/>
      <c r="AU227" s="226"/>
      <c r="AV227" s="226"/>
      <c r="AW227" s="226"/>
      <c r="AX227" s="226"/>
      <c r="AY227" s="226"/>
      <c r="AZ227" s="226"/>
      <c r="BA227" s="226"/>
      <c r="BB227" s="226"/>
      <c r="BC227" s="226"/>
      <c r="BD227" s="226"/>
      <c r="BE227" s="226"/>
      <c r="BF227" s="226"/>
      <c r="BG227" s="226"/>
      <c r="BH227" s="226"/>
      <c r="BI227" s="226"/>
      <c r="BJ227" s="226"/>
      <c r="BK227" s="226"/>
      <c r="BL227" s="226"/>
      <c r="BM227" s="226"/>
      <c r="BN227" s="226"/>
      <c r="BO227" s="226"/>
      <c r="BP227" s="226"/>
      <c r="BQ227" s="226"/>
      <c r="BR227" s="226"/>
      <c r="BS227" s="226"/>
      <c r="BT227" s="226"/>
      <c r="BU227" s="226"/>
      <c r="BV227" s="226"/>
      <c r="BW227" s="226"/>
      <c r="BX227" s="226"/>
      <c r="BY227" s="226"/>
      <c r="BZ227" s="226"/>
      <c r="CA227" s="226"/>
      <c r="CB227" s="225"/>
      <c r="CC227" s="225"/>
      <c r="CD227" s="225"/>
      <c r="CE227" s="225"/>
      <c r="CF227" s="225"/>
      <c r="CG227" s="225"/>
      <c r="CH227" s="225"/>
      <c r="CI227" s="225"/>
      <c r="CJ227" s="225"/>
      <c r="CK227" s="225"/>
    </row>
    <row r="228" spans="5:89" ht="6.75" customHeight="1">
      <c r="E228" s="224"/>
      <c r="F228" s="224"/>
      <c r="G228" s="224"/>
      <c r="H228" s="224"/>
      <c r="I228" s="225"/>
      <c r="J228" s="225"/>
      <c r="K228" s="225"/>
      <c r="L228" s="225"/>
      <c r="M228" s="225"/>
      <c r="N228" s="225"/>
      <c r="O228" s="225"/>
      <c r="P228" s="225"/>
      <c r="Q228" s="225"/>
      <c r="R228" s="225"/>
      <c r="S228" s="225"/>
      <c r="T228" s="225"/>
      <c r="U228" s="225"/>
      <c r="V228" s="225"/>
      <c r="W228" s="225"/>
      <c r="X228" s="227"/>
      <c r="Y228" s="227"/>
      <c r="Z228" s="227"/>
      <c r="AA228" s="227"/>
      <c r="AB228" s="227"/>
      <c r="AC228" s="227"/>
      <c r="AD228" s="227"/>
      <c r="AE228" s="227"/>
      <c r="AF228" s="227"/>
      <c r="AG228" s="227"/>
      <c r="AH228" s="227"/>
      <c r="AI228" s="227"/>
      <c r="AJ228" s="227"/>
      <c r="AK228" s="226"/>
      <c r="AL228" s="226"/>
      <c r="AM228" s="226"/>
      <c r="AN228" s="226"/>
      <c r="AO228" s="226"/>
      <c r="AP228" s="226"/>
      <c r="AQ228" s="226"/>
      <c r="AR228" s="226"/>
      <c r="AS228" s="226"/>
      <c r="AT228" s="226"/>
      <c r="AU228" s="226"/>
      <c r="AV228" s="226"/>
      <c r="AW228" s="226"/>
      <c r="AX228" s="226"/>
      <c r="AY228" s="226"/>
      <c r="AZ228" s="226"/>
      <c r="BA228" s="226"/>
      <c r="BB228" s="226"/>
      <c r="BC228" s="226"/>
      <c r="BD228" s="226"/>
      <c r="BE228" s="226"/>
      <c r="BF228" s="226"/>
      <c r="BG228" s="226"/>
      <c r="BH228" s="226"/>
      <c r="BI228" s="226"/>
      <c r="BJ228" s="226"/>
      <c r="BK228" s="226"/>
      <c r="BL228" s="226"/>
      <c r="BM228" s="226"/>
      <c r="BN228" s="226"/>
      <c r="BO228" s="226"/>
      <c r="BP228" s="226"/>
      <c r="BQ228" s="226"/>
      <c r="BR228" s="226"/>
      <c r="BS228" s="226"/>
      <c r="BT228" s="226"/>
      <c r="BU228" s="226"/>
      <c r="BV228" s="226"/>
      <c r="BW228" s="226"/>
      <c r="BX228" s="226"/>
      <c r="BY228" s="226"/>
      <c r="BZ228" s="226"/>
      <c r="CA228" s="226"/>
      <c r="CB228" s="225"/>
      <c r="CC228" s="225"/>
      <c r="CD228" s="225"/>
      <c r="CE228" s="225"/>
      <c r="CF228" s="225"/>
      <c r="CG228" s="225"/>
      <c r="CH228" s="225"/>
      <c r="CI228" s="225"/>
      <c r="CJ228" s="225"/>
      <c r="CK228" s="225"/>
    </row>
    <row r="229" spans="5:89" ht="6.75" customHeight="1">
      <c r="E229" s="224"/>
      <c r="F229" s="224"/>
      <c r="G229" s="224"/>
      <c r="H229" s="224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5"/>
      <c r="U229" s="225"/>
      <c r="V229" s="225"/>
      <c r="W229" s="225"/>
      <c r="X229" s="226"/>
      <c r="Y229" s="227"/>
      <c r="Z229" s="227"/>
      <c r="AA229" s="227"/>
      <c r="AB229" s="227"/>
      <c r="AC229" s="227"/>
      <c r="AD229" s="227"/>
      <c r="AE229" s="227"/>
      <c r="AF229" s="227"/>
      <c r="AG229" s="227"/>
      <c r="AH229" s="227"/>
      <c r="AI229" s="227"/>
      <c r="AJ229" s="227"/>
      <c r="AK229" s="226"/>
      <c r="AL229" s="226"/>
      <c r="AM229" s="226"/>
      <c r="AN229" s="226"/>
      <c r="AO229" s="226"/>
      <c r="AP229" s="226"/>
      <c r="AQ229" s="226"/>
      <c r="AR229" s="226"/>
      <c r="AS229" s="226"/>
      <c r="AT229" s="226"/>
      <c r="AU229" s="226"/>
      <c r="AV229" s="226"/>
      <c r="AW229" s="226"/>
      <c r="AX229" s="226"/>
      <c r="AY229" s="226"/>
      <c r="AZ229" s="226"/>
      <c r="BA229" s="226"/>
      <c r="BB229" s="226"/>
      <c r="BC229" s="226"/>
      <c r="BD229" s="226"/>
      <c r="BE229" s="226"/>
      <c r="BF229" s="226"/>
      <c r="BG229" s="226"/>
      <c r="BH229" s="226"/>
      <c r="BI229" s="226"/>
      <c r="BJ229" s="226"/>
      <c r="BK229" s="226"/>
      <c r="BL229" s="226"/>
      <c r="BM229" s="226"/>
      <c r="BN229" s="226"/>
      <c r="BO229" s="226"/>
      <c r="BP229" s="226"/>
      <c r="BQ229" s="226"/>
      <c r="BR229" s="226"/>
      <c r="BS229" s="226"/>
      <c r="BT229" s="226"/>
      <c r="BU229" s="226"/>
      <c r="BV229" s="226"/>
      <c r="BW229" s="226"/>
      <c r="BX229" s="226"/>
      <c r="BY229" s="226"/>
      <c r="BZ229" s="226"/>
      <c r="CA229" s="226"/>
      <c r="CB229" s="225"/>
      <c r="CC229" s="225"/>
      <c r="CD229" s="225"/>
      <c r="CE229" s="225"/>
      <c r="CF229" s="225"/>
      <c r="CG229" s="225"/>
      <c r="CH229" s="225"/>
      <c r="CI229" s="225"/>
      <c r="CJ229" s="225"/>
      <c r="CK229" s="225"/>
    </row>
    <row r="230" spans="5:89" ht="6.75" customHeight="1">
      <c r="E230" s="224"/>
      <c r="F230" s="224"/>
      <c r="G230" s="224"/>
      <c r="H230" s="224"/>
      <c r="I230" s="225"/>
      <c r="J230" s="225"/>
      <c r="K230" s="225"/>
      <c r="L230" s="225"/>
      <c r="M230" s="225"/>
      <c r="N230" s="225"/>
      <c r="O230" s="225"/>
      <c r="P230" s="225"/>
      <c r="Q230" s="225"/>
      <c r="R230" s="225"/>
      <c r="S230" s="225"/>
      <c r="T230" s="225"/>
      <c r="U230" s="225"/>
      <c r="V230" s="225"/>
      <c r="W230" s="225"/>
      <c r="X230" s="226"/>
      <c r="Y230" s="227"/>
      <c r="Z230" s="227"/>
      <c r="AA230" s="227"/>
      <c r="AB230" s="227"/>
      <c r="AC230" s="227"/>
      <c r="AD230" s="227"/>
      <c r="AE230" s="227"/>
      <c r="AF230" s="227"/>
      <c r="AG230" s="227"/>
      <c r="AH230" s="227"/>
      <c r="AI230" s="227"/>
      <c r="AJ230" s="227"/>
      <c r="AK230" s="226"/>
      <c r="AL230" s="226"/>
      <c r="AM230" s="226"/>
      <c r="AN230" s="226"/>
      <c r="AO230" s="226"/>
      <c r="AP230" s="226"/>
      <c r="AQ230" s="226"/>
      <c r="AR230" s="226"/>
      <c r="AS230" s="226"/>
      <c r="AT230" s="226"/>
      <c r="AU230" s="226"/>
      <c r="AV230" s="226"/>
      <c r="AW230" s="226"/>
      <c r="AX230" s="226"/>
      <c r="AY230" s="226"/>
      <c r="AZ230" s="226"/>
      <c r="BA230" s="226"/>
      <c r="BB230" s="226"/>
      <c r="BC230" s="226"/>
      <c r="BD230" s="226"/>
      <c r="BE230" s="226"/>
      <c r="BF230" s="226"/>
      <c r="BG230" s="226"/>
      <c r="BH230" s="226"/>
      <c r="BI230" s="226"/>
      <c r="BJ230" s="226"/>
      <c r="BK230" s="226"/>
      <c r="BL230" s="226"/>
      <c r="BM230" s="226"/>
      <c r="BN230" s="226"/>
      <c r="BO230" s="226"/>
      <c r="BP230" s="226"/>
      <c r="BQ230" s="226"/>
      <c r="BR230" s="226"/>
      <c r="BS230" s="226"/>
      <c r="BT230" s="226"/>
      <c r="BU230" s="226"/>
      <c r="BV230" s="226"/>
      <c r="BW230" s="226"/>
      <c r="BX230" s="226"/>
      <c r="BY230" s="226"/>
      <c r="BZ230" s="226"/>
      <c r="CA230" s="226"/>
      <c r="CB230" s="225"/>
      <c r="CC230" s="225"/>
      <c r="CD230" s="225"/>
      <c r="CE230" s="225"/>
      <c r="CF230" s="225"/>
      <c r="CG230" s="225"/>
      <c r="CH230" s="225"/>
      <c r="CI230" s="225"/>
      <c r="CJ230" s="225"/>
      <c r="CK230" s="225"/>
    </row>
    <row r="231" spans="5:89" ht="6.75" customHeight="1">
      <c r="E231" s="224"/>
      <c r="F231" s="224"/>
      <c r="G231" s="224"/>
      <c r="H231" s="224"/>
      <c r="I231" s="225"/>
      <c r="J231" s="225"/>
      <c r="K231" s="225"/>
      <c r="L231" s="225"/>
      <c r="M231" s="225"/>
      <c r="N231" s="225"/>
      <c r="O231" s="225"/>
      <c r="P231" s="225"/>
      <c r="Q231" s="225"/>
      <c r="R231" s="225"/>
      <c r="S231" s="225"/>
      <c r="T231" s="225"/>
      <c r="U231" s="225"/>
      <c r="V231" s="225"/>
      <c r="W231" s="225"/>
      <c r="X231" s="226"/>
      <c r="Y231" s="227"/>
      <c r="Z231" s="227"/>
      <c r="AA231" s="227"/>
      <c r="AB231" s="227"/>
      <c r="AC231" s="227"/>
      <c r="AD231" s="227"/>
      <c r="AE231" s="227"/>
      <c r="AF231" s="227"/>
      <c r="AG231" s="227"/>
      <c r="AH231" s="227"/>
      <c r="AI231" s="227"/>
      <c r="AJ231" s="227"/>
      <c r="AK231" s="226"/>
      <c r="AL231" s="226"/>
      <c r="AM231" s="226"/>
      <c r="AN231" s="226"/>
      <c r="AO231" s="226"/>
      <c r="AP231" s="226"/>
      <c r="AQ231" s="226"/>
      <c r="AR231" s="226"/>
      <c r="AS231" s="226"/>
      <c r="AT231" s="226"/>
      <c r="AU231" s="226"/>
      <c r="AV231" s="226"/>
      <c r="AW231" s="226"/>
      <c r="AX231" s="226"/>
      <c r="AY231" s="226"/>
      <c r="AZ231" s="226"/>
      <c r="BA231" s="226"/>
      <c r="BB231" s="226"/>
      <c r="BC231" s="226"/>
      <c r="BD231" s="226"/>
      <c r="BE231" s="226"/>
      <c r="BF231" s="226"/>
      <c r="BG231" s="226"/>
      <c r="BH231" s="226"/>
      <c r="BI231" s="226"/>
      <c r="BJ231" s="226"/>
      <c r="BK231" s="226"/>
      <c r="BL231" s="226"/>
      <c r="BM231" s="226"/>
      <c r="BN231" s="226"/>
      <c r="BO231" s="226"/>
      <c r="BP231" s="226"/>
      <c r="BQ231" s="226"/>
      <c r="BR231" s="226"/>
      <c r="BS231" s="226"/>
      <c r="BT231" s="226"/>
      <c r="BU231" s="226"/>
      <c r="BV231" s="226"/>
      <c r="BW231" s="226"/>
      <c r="BX231" s="226"/>
      <c r="BY231" s="226"/>
      <c r="BZ231" s="226"/>
      <c r="CA231" s="226"/>
      <c r="CB231" s="225"/>
      <c r="CC231" s="225"/>
      <c r="CD231" s="225"/>
      <c r="CE231" s="225"/>
      <c r="CF231" s="225"/>
      <c r="CG231" s="225"/>
      <c r="CH231" s="225"/>
      <c r="CI231" s="225"/>
      <c r="CJ231" s="225"/>
      <c r="CK231" s="225"/>
    </row>
    <row r="232" spans="5:89" ht="6.75" customHeight="1">
      <c r="E232" s="224"/>
      <c r="F232" s="224"/>
      <c r="G232" s="224"/>
      <c r="H232" s="224"/>
      <c r="I232" s="225"/>
      <c r="J232" s="225"/>
      <c r="K232" s="225"/>
      <c r="L232" s="225"/>
      <c r="M232" s="225"/>
      <c r="N232" s="225"/>
      <c r="O232" s="225"/>
      <c r="P232" s="225"/>
      <c r="Q232" s="225"/>
      <c r="R232" s="225"/>
      <c r="S232" s="225"/>
      <c r="T232" s="225"/>
      <c r="U232" s="225"/>
      <c r="V232" s="225"/>
      <c r="W232" s="225"/>
      <c r="X232" s="227"/>
      <c r="Y232" s="227"/>
      <c r="Z232" s="227"/>
      <c r="AA232" s="227"/>
      <c r="AB232" s="227"/>
      <c r="AC232" s="227"/>
      <c r="AD232" s="227"/>
      <c r="AE232" s="227"/>
      <c r="AF232" s="227"/>
      <c r="AG232" s="227"/>
      <c r="AH232" s="227"/>
      <c r="AI232" s="227"/>
      <c r="AJ232" s="227"/>
      <c r="AK232" s="226"/>
      <c r="AL232" s="226"/>
      <c r="AM232" s="226"/>
      <c r="AN232" s="226"/>
      <c r="AO232" s="226"/>
      <c r="AP232" s="226"/>
      <c r="AQ232" s="226"/>
      <c r="AR232" s="226"/>
      <c r="AS232" s="226"/>
      <c r="AT232" s="226"/>
      <c r="AU232" s="226"/>
      <c r="AV232" s="226"/>
      <c r="AW232" s="226"/>
      <c r="AX232" s="226"/>
      <c r="AY232" s="226"/>
      <c r="AZ232" s="226"/>
      <c r="BA232" s="226"/>
      <c r="BB232" s="226"/>
      <c r="BC232" s="226"/>
      <c r="BD232" s="226"/>
      <c r="BE232" s="226"/>
      <c r="BF232" s="226"/>
      <c r="BG232" s="226"/>
      <c r="BH232" s="226"/>
      <c r="BI232" s="226"/>
      <c r="BJ232" s="226"/>
      <c r="BK232" s="226"/>
      <c r="BL232" s="226"/>
      <c r="BM232" s="226"/>
      <c r="BN232" s="226"/>
      <c r="BO232" s="226"/>
      <c r="BP232" s="226"/>
      <c r="BQ232" s="226"/>
      <c r="BR232" s="226"/>
      <c r="BS232" s="226"/>
      <c r="BT232" s="226"/>
      <c r="BU232" s="226"/>
      <c r="BV232" s="226"/>
      <c r="BW232" s="226"/>
      <c r="BX232" s="226"/>
      <c r="BY232" s="226"/>
      <c r="BZ232" s="226"/>
      <c r="CA232" s="226"/>
      <c r="CB232" s="225"/>
      <c r="CC232" s="225"/>
      <c r="CD232" s="225"/>
      <c r="CE232" s="225"/>
      <c r="CF232" s="225"/>
      <c r="CG232" s="225"/>
      <c r="CH232" s="225"/>
      <c r="CI232" s="225"/>
      <c r="CJ232" s="225"/>
      <c r="CK232" s="225"/>
    </row>
    <row r="233" spans="5:89" ht="6.75" customHeight="1">
      <c r="E233" s="443"/>
      <c r="F233" s="444"/>
      <c r="G233" s="444"/>
      <c r="H233" s="445"/>
      <c r="I233" s="228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30"/>
      <c r="X233" s="434"/>
      <c r="Y233" s="435"/>
      <c r="Z233" s="435"/>
      <c r="AA233" s="435"/>
      <c r="AB233" s="435"/>
      <c r="AC233" s="435"/>
      <c r="AD233" s="435"/>
      <c r="AE233" s="435"/>
      <c r="AF233" s="435"/>
      <c r="AG233" s="435"/>
      <c r="AH233" s="435"/>
      <c r="AI233" s="435"/>
      <c r="AJ233" s="436"/>
      <c r="AK233" s="434"/>
      <c r="AL233" s="435"/>
      <c r="AM233" s="435"/>
      <c r="AN233" s="435"/>
      <c r="AO233" s="435"/>
      <c r="AP233" s="435"/>
      <c r="AQ233" s="435"/>
      <c r="AR233" s="435"/>
      <c r="AS233" s="435"/>
      <c r="AT233" s="435"/>
      <c r="AU233" s="435"/>
      <c r="AV233" s="435"/>
      <c r="AW233" s="435"/>
      <c r="AX233" s="435"/>
      <c r="AY233" s="435"/>
      <c r="AZ233" s="435"/>
      <c r="BA233" s="435"/>
      <c r="BB233" s="435"/>
      <c r="BC233" s="435"/>
      <c r="BD233" s="435"/>
      <c r="BE233" s="435"/>
      <c r="BF233" s="435"/>
      <c r="BG233" s="436"/>
      <c r="BH233" s="434"/>
      <c r="BI233" s="435"/>
      <c r="BJ233" s="435"/>
      <c r="BK233" s="435"/>
      <c r="BL233" s="435"/>
      <c r="BM233" s="435"/>
      <c r="BN233" s="435"/>
      <c r="BO233" s="435"/>
      <c r="BP233" s="435"/>
      <c r="BQ233" s="435"/>
      <c r="BR233" s="435"/>
      <c r="BS233" s="435"/>
      <c r="BT233" s="435"/>
      <c r="BU233" s="435"/>
      <c r="BV233" s="435"/>
      <c r="BW233" s="435"/>
      <c r="BX233" s="435"/>
      <c r="BY233" s="435"/>
      <c r="BZ233" s="435"/>
      <c r="CA233" s="436"/>
      <c r="CB233" s="228"/>
      <c r="CC233" s="229"/>
      <c r="CD233" s="229"/>
      <c r="CE233" s="229"/>
      <c r="CF233" s="229"/>
      <c r="CG233" s="229"/>
      <c r="CH233" s="229"/>
      <c r="CI233" s="229"/>
      <c r="CJ233" s="229"/>
      <c r="CK233" s="230"/>
    </row>
    <row r="234" spans="5:89" ht="6.75" customHeight="1">
      <c r="E234" s="446"/>
      <c r="F234" s="447"/>
      <c r="G234" s="447"/>
      <c r="H234" s="448"/>
      <c r="I234" s="231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232"/>
      <c r="X234" s="437"/>
      <c r="Y234" s="438"/>
      <c r="Z234" s="438"/>
      <c r="AA234" s="438"/>
      <c r="AB234" s="438"/>
      <c r="AC234" s="438"/>
      <c r="AD234" s="438"/>
      <c r="AE234" s="438"/>
      <c r="AF234" s="438"/>
      <c r="AG234" s="438"/>
      <c r="AH234" s="438"/>
      <c r="AI234" s="438"/>
      <c r="AJ234" s="439"/>
      <c r="AK234" s="437"/>
      <c r="AL234" s="438"/>
      <c r="AM234" s="438"/>
      <c r="AN234" s="438"/>
      <c r="AO234" s="438"/>
      <c r="AP234" s="438"/>
      <c r="AQ234" s="438"/>
      <c r="AR234" s="438"/>
      <c r="AS234" s="438"/>
      <c r="AT234" s="438"/>
      <c r="AU234" s="438"/>
      <c r="AV234" s="438"/>
      <c r="AW234" s="438"/>
      <c r="AX234" s="438"/>
      <c r="AY234" s="438"/>
      <c r="AZ234" s="438"/>
      <c r="BA234" s="438"/>
      <c r="BB234" s="438"/>
      <c r="BC234" s="438"/>
      <c r="BD234" s="438"/>
      <c r="BE234" s="438"/>
      <c r="BF234" s="438"/>
      <c r="BG234" s="439"/>
      <c r="BH234" s="437"/>
      <c r="BI234" s="438"/>
      <c r="BJ234" s="438"/>
      <c r="BK234" s="438"/>
      <c r="BL234" s="438"/>
      <c r="BM234" s="438"/>
      <c r="BN234" s="438"/>
      <c r="BO234" s="438"/>
      <c r="BP234" s="438"/>
      <c r="BQ234" s="438"/>
      <c r="BR234" s="438"/>
      <c r="BS234" s="438"/>
      <c r="BT234" s="438"/>
      <c r="BU234" s="438"/>
      <c r="BV234" s="438"/>
      <c r="BW234" s="438"/>
      <c r="BX234" s="438"/>
      <c r="BY234" s="438"/>
      <c r="BZ234" s="438"/>
      <c r="CA234" s="439"/>
      <c r="CB234" s="231"/>
      <c r="CC234" s="182"/>
      <c r="CD234" s="182"/>
      <c r="CE234" s="182"/>
      <c r="CF234" s="182"/>
      <c r="CG234" s="182"/>
      <c r="CH234" s="182"/>
      <c r="CI234" s="182"/>
      <c r="CJ234" s="182"/>
      <c r="CK234" s="232"/>
    </row>
    <row r="235" spans="5:89" ht="6.75" customHeight="1">
      <c r="E235" s="446"/>
      <c r="F235" s="447"/>
      <c r="G235" s="447"/>
      <c r="H235" s="448"/>
      <c r="I235" s="231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232"/>
      <c r="X235" s="437"/>
      <c r="Y235" s="438"/>
      <c r="Z235" s="438"/>
      <c r="AA235" s="438"/>
      <c r="AB235" s="438"/>
      <c r="AC235" s="438"/>
      <c r="AD235" s="438"/>
      <c r="AE235" s="438"/>
      <c r="AF235" s="438"/>
      <c r="AG235" s="438"/>
      <c r="AH235" s="438"/>
      <c r="AI235" s="438"/>
      <c r="AJ235" s="439"/>
      <c r="AK235" s="437"/>
      <c r="AL235" s="438"/>
      <c r="AM235" s="438"/>
      <c r="AN235" s="438"/>
      <c r="AO235" s="438"/>
      <c r="AP235" s="438"/>
      <c r="AQ235" s="438"/>
      <c r="AR235" s="438"/>
      <c r="AS235" s="438"/>
      <c r="AT235" s="438"/>
      <c r="AU235" s="438"/>
      <c r="AV235" s="438"/>
      <c r="AW235" s="438"/>
      <c r="AX235" s="438"/>
      <c r="AY235" s="438"/>
      <c r="AZ235" s="438"/>
      <c r="BA235" s="438"/>
      <c r="BB235" s="438"/>
      <c r="BC235" s="438"/>
      <c r="BD235" s="438"/>
      <c r="BE235" s="438"/>
      <c r="BF235" s="438"/>
      <c r="BG235" s="439"/>
      <c r="BH235" s="437"/>
      <c r="BI235" s="438"/>
      <c r="BJ235" s="438"/>
      <c r="BK235" s="438"/>
      <c r="BL235" s="438"/>
      <c r="BM235" s="438"/>
      <c r="BN235" s="438"/>
      <c r="BO235" s="438"/>
      <c r="BP235" s="438"/>
      <c r="BQ235" s="438"/>
      <c r="BR235" s="438"/>
      <c r="BS235" s="438"/>
      <c r="BT235" s="438"/>
      <c r="BU235" s="438"/>
      <c r="BV235" s="438"/>
      <c r="BW235" s="438"/>
      <c r="BX235" s="438"/>
      <c r="BY235" s="438"/>
      <c r="BZ235" s="438"/>
      <c r="CA235" s="439"/>
      <c r="CB235" s="231"/>
      <c r="CC235" s="182"/>
      <c r="CD235" s="182"/>
      <c r="CE235" s="182"/>
      <c r="CF235" s="182"/>
      <c r="CG235" s="182"/>
      <c r="CH235" s="182"/>
      <c r="CI235" s="182"/>
      <c r="CJ235" s="182"/>
      <c r="CK235" s="232"/>
    </row>
    <row r="236" spans="5:89" ht="6.75" customHeight="1">
      <c r="E236" s="449"/>
      <c r="F236" s="450"/>
      <c r="G236" s="450"/>
      <c r="H236" s="451"/>
      <c r="I236" s="233"/>
      <c r="J236" s="187"/>
      <c r="K236" s="187"/>
      <c r="L236" s="187"/>
      <c r="M236" s="187"/>
      <c r="N236" s="187"/>
      <c r="O236" s="187"/>
      <c r="P236" s="187"/>
      <c r="Q236" s="187"/>
      <c r="R236" s="187"/>
      <c r="S236" s="187"/>
      <c r="T236" s="187"/>
      <c r="U236" s="187"/>
      <c r="V236" s="187"/>
      <c r="W236" s="234"/>
      <c r="X236" s="440"/>
      <c r="Y236" s="441"/>
      <c r="Z236" s="441"/>
      <c r="AA236" s="441"/>
      <c r="AB236" s="441"/>
      <c r="AC236" s="441"/>
      <c r="AD236" s="441"/>
      <c r="AE236" s="441"/>
      <c r="AF236" s="441"/>
      <c r="AG236" s="441"/>
      <c r="AH236" s="441"/>
      <c r="AI236" s="441"/>
      <c r="AJ236" s="442"/>
      <c r="AK236" s="440"/>
      <c r="AL236" s="441"/>
      <c r="AM236" s="441"/>
      <c r="AN236" s="441"/>
      <c r="AO236" s="441"/>
      <c r="AP236" s="441"/>
      <c r="AQ236" s="441"/>
      <c r="AR236" s="441"/>
      <c r="AS236" s="441"/>
      <c r="AT236" s="441"/>
      <c r="AU236" s="441"/>
      <c r="AV236" s="441"/>
      <c r="AW236" s="441"/>
      <c r="AX236" s="441"/>
      <c r="AY236" s="441"/>
      <c r="AZ236" s="441"/>
      <c r="BA236" s="441"/>
      <c r="BB236" s="441"/>
      <c r="BC236" s="441"/>
      <c r="BD236" s="441"/>
      <c r="BE236" s="441"/>
      <c r="BF236" s="441"/>
      <c r="BG236" s="442"/>
      <c r="BH236" s="440"/>
      <c r="BI236" s="441"/>
      <c r="BJ236" s="441"/>
      <c r="BK236" s="441"/>
      <c r="BL236" s="441"/>
      <c r="BM236" s="441"/>
      <c r="BN236" s="441"/>
      <c r="BO236" s="441"/>
      <c r="BP236" s="441"/>
      <c r="BQ236" s="441"/>
      <c r="BR236" s="441"/>
      <c r="BS236" s="441"/>
      <c r="BT236" s="441"/>
      <c r="BU236" s="441"/>
      <c r="BV236" s="441"/>
      <c r="BW236" s="441"/>
      <c r="BX236" s="441"/>
      <c r="BY236" s="441"/>
      <c r="BZ236" s="441"/>
      <c r="CA236" s="442"/>
      <c r="CB236" s="233"/>
      <c r="CC236" s="187"/>
      <c r="CD236" s="187"/>
      <c r="CE236" s="187"/>
      <c r="CF236" s="187"/>
      <c r="CG236" s="187"/>
      <c r="CH236" s="187"/>
      <c r="CI236" s="187"/>
      <c r="CJ236" s="187"/>
      <c r="CK236" s="234"/>
    </row>
    <row r="237" spans="5:89" ht="6" customHeight="1">
      <c r="E237" s="224"/>
      <c r="F237" s="224"/>
      <c r="G237" s="224"/>
      <c r="H237" s="224"/>
      <c r="I237" s="225"/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  <c r="U237" s="225"/>
      <c r="V237" s="225"/>
      <c r="W237" s="225"/>
      <c r="X237" s="226"/>
      <c r="Y237" s="227"/>
      <c r="Z237" s="227"/>
      <c r="AA237" s="227"/>
      <c r="AB237" s="227"/>
      <c r="AC237" s="227"/>
      <c r="AD237" s="227"/>
      <c r="AE237" s="227"/>
      <c r="AF237" s="227"/>
      <c r="AG237" s="227"/>
      <c r="AH237" s="227"/>
      <c r="AI237" s="227"/>
      <c r="AJ237" s="227"/>
      <c r="AK237" s="226"/>
      <c r="AL237" s="226"/>
      <c r="AM237" s="226"/>
      <c r="AN237" s="226"/>
      <c r="AO237" s="226"/>
      <c r="AP237" s="226"/>
      <c r="AQ237" s="226"/>
      <c r="AR237" s="226"/>
      <c r="AS237" s="226"/>
      <c r="AT237" s="226"/>
      <c r="AU237" s="226"/>
      <c r="AV237" s="226"/>
      <c r="AW237" s="226"/>
      <c r="AX237" s="226"/>
      <c r="AY237" s="226"/>
      <c r="AZ237" s="226"/>
      <c r="BA237" s="226"/>
      <c r="BB237" s="226"/>
      <c r="BC237" s="226"/>
      <c r="BD237" s="226"/>
      <c r="BE237" s="226"/>
      <c r="BF237" s="226"/>
      <c r="BG237" s="226"/>
      <c r="BH237" s="226"/>
      <c r="BI237" s="226"/>
      <c r="BJ237" s="226"/>
      <c r="BK237" s="226"/>
      <c r="BL237" s="226"/>
      <c r="BM237" s="226"/>
      <c r="BN237" s="226"/>
      <c r="BO237" s="226"/>
      <c r="BP237" s="226"/>
      <c r="BQ237" s="226"/>
      <c r="BR237" s="226"/>
      <c r="BS237" s="226"/>
      <c r="BT237" s="226"/>
      <c r="BU237" s="226"/>
      <c r="BV237" s="226"/>
      <c r="BW237" s="226"/>
      <c r="BX237" s="226"/>
      <c r="BY237" s="226"/>
      <c r="BZ237" s="226"/>
      <c r="CA237" s="226"/>
      <c r="CB237" s="225"/>
      <c r="CC237" s="225"/>
      <c r="CD237" s="225"/>
      <c r="CE237" s="225"/>
      <c r="CF237" s="225"/>
      <c r="CG237" s="225"/>
      <c r="CH237" s="225"/>
      <c r="CI237" s="225"/>
      <c r="CJ237" s="225"/>
      <c r="CK237" s="225"/>
    </row>
    <row r="238" spans="5:89" ht="6" customHeight="1">
      <c r="E238" s="224"/>
      <c r="F238" s="224"/>
      <c r="G238" s="224"/>
      <c r="H238" s="224"/>
      <c r="I238" s="225"/>
      <c r="J238" s="225"/>
      <c r="K238" s="225"/>
      <c r="L238" s="225"/>
      <c r="M238" s="225"/>
      <c r="N238" s="225"/>
      <c r="O238" s="225"/>
      <c r="P238" s="225"/>
      <c r="Q238" s="225"/>
      <c r="R238" s="225"/>
      <c r="S238" s="225"/>
      <c r="T238" s="225"/>
      <c r="U238" s="225"/>
      <c r="V238" s="225"/>
      <c r="W238" s="225"/>
      <c r="X238" s="226"/>
      <c r="Y238" s="227"/>
      <c r="Z238" s="227"/>
      <c r="AA238" s="227"/>
      <c r="AB238" s="227"/>
      <c r="AC238" s="227"/>
      <c r="AD238" s="227"/>
      <c r="AE238" s="227"/>
      <c r="AF238" s="227"/>
      <c r="AG238" s="227"/>
      <c r="AH238" s="227"/>
      <c r="AI238" s="227"/>
      <c r="AJ238" s="227"/>
      <c r="AK238" s="226"/>
      <c r="AL238" s="226"/>
      <c r="AM238" s="226"/>
      <c r="AN238" s="226"/>
      <c r="AO238" s="226"/>
      <c r="AP238" s="226"/>
      <c r="AQ238" s="226"/>
      <c r="AR238" s="226"/>
      <c r="AS238" s="226"/>
      <c r="AT238" s="226"/>
      <c r="AU238" s="226"/>
      <c r="AV238" s="226"/>
      <c r="AW238" s="226"/>
      <c r="AX238" s="226"/>
      <c r="AY238" s="226"/>
      <c r="AZ238" s="226"/>
      <c r="BA238" s="226"/>
      <c r="BB238" s="226"/>
      <c r="BC238" s="226"/>
      <c r="BD238" s="226"/>
      <c r="BE238" s="226"/>
      <c r="BF238" s="226"/>
      <c r="BG238" s="226"/>
      <c r="BH238" s="226"/>
      <c r="BI238" s="226"/>
      <c r="BJ238" s="226"/>
      <c r="BK238" s="226"/>
      <c r="BL238" s="226"/>
      <c r="BM238" s="226"/>
      <c r="BN238" s="226"/>
      <c r="BO238" s="226"/>
      <c r="BP238" s="226"/>
      <c r="BQ238" s="226"/>
      <c r="BR238" s="226"/>
      <c r="BS238" s="226"/>
      <c r="BT238" s="226"/>
      <c r="BU238" s="226"/>
      <c r="BV238" s="226"/>
      <c r="BW238" s="226"/>
      <c r="BX238" s="226"/>
      <c r="BY238" s="226"/>
      <c r="BZ238" s="226"/>
      <c r="CA238" s="226"/>
      <c r="CB238" s="225"/>
      <c r="CC238" s="225"/>
      <c r="CD238" s="225"/>
      <c r="CE238" s="225"/>
      <c r="CF238" s="225"/>
      <c r="CG238" s="225"/>
      <c r="CH238" s="225"/>
      <c r="CI238" s="225"/>
      <c r="CJ238" s="225"/>
      <c r="CK238" s="225"/>
    </row>
    <row r="239" spans="5:89" ht="6" customHeight="1">
      <c r="E239" s="224"/>
      <c r="F239" s="224"/>
      <c r="G239" s="224"/>
      <c r="H239" s="224"/>
      <c r="I239" s="225"/>
      <c r="J239" s="225"/>
      <c r="K239" s="225"/>
      <c r="L239" s="225"/>
      <c r="M239" s="225"/>
      <c r="N239" s="225"/>
      <c r="O239" s="225"/>
      <c r="P239" s="225"/>
      <c r="Q239" s="225"/>
      <c r="R239" s="225"/>
      <c r="S239" s="225"/>
      <c r="T239" s="225"/>
      <c r="U239" s="225"/>
      <c r="V239" s="225"/>
      <c r="W239" s="225"/>
      <c r="X239" s="226"/>
      <c r="Y239" s="227"/>
      <c r="Z239" s="227"/>
      <c r="AA239" s="227"/>
      <c r="AB239" s="227"/>
      <c r="AC239" s="227"/>
      <c r="AD239" s="227"/>
      <c r="AE239" s="227"/>
      <c r="AF239" s="227"/>
      <c r="AG239" s="227"/>
      <c r="AH239" s="227"/>
      <c r="AI239" s="227"/>
      <c r="AJ239" s="227"/>
      <c r="AK239" s="226"/>
      <c r="AL239" s="226"/>
      <c r="AM239" s="226"/>
      <c r="AN239" s="226"/>
      <c r="AO239" s="226"/>
      <c r="AP239" s="226"/>
      <c r="AQ239" s="226"/>
      <c r="AR239" s="226"/>
      <c r="AS239" s="226"/>
      <c r="AT239" s="226"/>
      <c r="AU239" s="226"/>
      <c r="AV239" s="226"/>
      <c r="AW239" s="226"/>
      <c r="AX239" s="226"/>
      <c r="AY239" s="226"/>
      <c r="AZ239" s="226"/>
      <c r="BA239" s="226"/>
      <c r="BB239" s="226"/>
      <c r="BC239" s="226"/>
      <c r="BD239" s="226"/>
      <c r="BE239" s="226"/>
      <c r="BF239" s="226"/>
      <c r="BG239" s="226"/>
      <c r="BH239" s="226"/>
      <c r="BI239" s="226"/>
      <c r="BJ239" s="226"/>
      <c r="BK239" s="226"/>
      <c r="BL239" s="226"/>
      <c r="BM239" s="226"/>
      <c r="BN239" s="226"/>
      <c r="BO239" s="226"/>
      <c r="BP239" s="226"/>
      <c r="BQ239" s="226"/>
      <c r="BR239" s="226"/>
      <c r="BS239" s="226"/>
      <c r="BT239" s="226"/>
      <c r="BU239" s="226"/>
      <c r="BV239" s="226"/>
      <c r="BW239" s="226"/>
      <c r="BX239" s="226"/>
      <c r="BY239" s="226"/>
      <c r="BZ239" s="226"/>
      <c r="CA239" s="226"/>
      <c r="CB239" s="225"/>
      <c r="CC239" s="225"/>
      <c r="CD239" s="225"/>
      <c r="CE239" s="225"/>
      <c r="CF239" s="225"/>
      <c r="CG239" s="225"/>
      <c r="CH239" s="225"/>
      <c r="CI239" s="225"/>
      <c r="CJ239" s="225"/>
      <c r="CK239" s="225"/>
    </row>
    <row r="240" spans="5:89" ht="6" customHeight="1">
      <c r="E240" s="224"/>
      <c r="F240" s="224"/>
      <c r="G240" s="224"/>
      <c r="H240" s="224"/>
      <c r="I240" s="225"/>
      <c r="J240" s="225"/>
      <c r="K240" s="225"/>
      <c r="L240" s="225"/>
      <c r="M240" s="225"/>
      <c r="N240" s="225"/>
      <c r="O240" s="225"/>
      <c r="P240" s="225"/>
      <c r="Q240" s="225"/>
      <c r="R240" s="225"/>
      <c r="S240" s="225"/>
      <c r="T240" s="225"/>
      <c r="U240" s="225"/>
      <c r="V240" s="225"/>
      <c r="W240" s="225"/>
      <c r="X240" s="227"/>
      <c r="Y240" s="227"/>
      <c r="Z240" s="227"/>
      <c r="AA240" s="227"/>
      <c r="AB240" s="227"/>
      <c r="AC240" s="227"/>
      <c r="AD240" s="227"/>
      <c r="AE240" s="227"/>
      <c r="AF240" s="227"/>
      <c r="AG240" s="227"/>
      <c r="AH240" s="227"/>
      <c r="AI240" s="227"/>
      <c r="AJ240" s="227"/>
      <c r="AK240" s="226"/>
      <c r="AL240" s="226"/>
      <c r="AM240" s="226"/>
      <c r="AN240" s="226"/>
      <c r="AO240" s="226"/>
      <c r="AP240" s="226"/>
      <c r="AQ240" s="226"/>
      <c r="AR240" s="226"/>
      <c r="AS240" s="226"/>
      <c r="AT240" s="226"/>
      <c r="AU240" s="226"/>
      <c r="AV240" s="226"/>
      <c r="AW240" s="226"/>
      <c r="AX240" s="226"/>
      <c r="AY240" s="226"/>
      <c r="AZ240" s="226"/>
      <c r="BA240" s="226"/>
      <c r="BB240" s="226"/>
      <c r="BC240" s="226"/>
      <c r="BD240" s="226"/>
      <c r="BE240" s="226"/>
      <c r="BF240" s="226"/>
      <c r="BG240" s="226"/>
      <c r="BH240" s="226"/>
      <c r="BI240" s="226"/>
      <c r="BJ240" s="226"/>
      <c r="BK240" s="226"/>
      <c r="BL240" s="226"/>
      <c r="BM240" s="226"/>
      <c r="BN240" s="226"/>
      <c r="BO240" s="226"/>
      <c r="BP240" s="226"/>
      <c r="BQ240" s="226"/>
      <c r="BR240" s="226"/>
      <c r="BS240" s="226"/>
      <c r="BT240" s="226"/>
      <c r="BU240" s="226"/>
      <c r="BV240" s="226"/>
      <c r="BW240" s="226"/>
      <c r="BX240" s="226"/>
      <c r="BY240" s="226"/>
      <c r="BZ240" s="226"/>
      <c r="CA240" s="226"/>
      <c r="CB240" s="225"/>
      <c r="CC240" s="225"/>
      <c r="CD240" s="225"/>
      <c r="CE240" s="225"/>
      <c r="CF240" s="225"/>
      <c r="CG240" s="225"/>
      <c r="CH240" s="225"/>
      <c r="CI240" s="225"/>
      <c r="CJ240" s="225"/>
      <c r="CK240" s="225"/>
    </row>
    <row r="241" spans="5:89" ht="6" customHeight="1"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</row>
    <row r="242" spans="5:89" ht="6" customHeight="1"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</row>
    <row r="243" spans="5:89" ht="6" customHeight="1"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</row>
    <row r="244" spans="5:89" ht="6" customHeight="1"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</row>
    <row r="245" spans="5:89" ht="6" customHeight="1"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</row>
    <row r="246" spans="5:89" ht="6" customHeight="1"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</row>
    <row r="247" spans="5:89" ht="7.5" customHeight="1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</row>
    <row r="248" spans="5:89" ht="7.5" customHeight="1"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</row>
    <row r="249" spans="5:89" ht="7.5" customHeight="1"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</row>
    <row r="250" spans="5:89" ht="7.5" customHeight="1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</row>
    <row r="251" spans="5:89" ht="7.5" customHeight="1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</row>
    <row r="252" spans="5:89" ht="7.5" customHeight="1"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</row>
    <row r="253" spans="5:89" ht="7.5" customHeight="1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</row>
    <row r="254" spans="5:89" ht="7.5" customHeight="1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</row>
    <row r="255" spans="5:89" ht="7.5" customHeight="1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</row>
    <row r="256" spans="5:89" ht="7.5" customHeight="1"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</row>
    <row r="257" spans="5:89" ht="7.5" customHeight="1"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</row>
    <row r="258" spans="5:89" ht="7.5" customHeight="1"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</row>
    <row r="259" spans="5:89" ht="7.5" customHeight="1"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</row>
    <row r="260" spans="5:89" ht="7.5" customHeight="1"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</row>
    <row r="261" spans="5:89" ht="7.5" customHeight="1"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</row>
    <row r="262" spans="5:89" ht="7.5" customHeight="1"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</row>
    <row r="263" spans="5:89" ht="7.5" customHeight="1"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</row>
    <row r="264" spans="5:89" ht="7.5" customHeight="1"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</row>
    <row r="265" spans="5:89" ht="7.5" customHeight="1"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</row>
    <row r="266" spans="5:89" ht="7.5" customHeight="1"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</row>
    <row r="267" spans="5:89" ht="7.5" customHeight="1"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</row>
    <row r="268" spans="5:89" ht="7.5" customHeight="1"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</row>
    <row r="269" spans="5:89" ht="7.5" customHeight="1"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</row>
    <row r="270" spans="5:89" ht="7.5" customHeight="1"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</row>
    <row r="271" spans="5:89" ht="7.5" customHeight="1"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</row>
    <row r="272" spans="5:89" ht="7.5" customHeight="1"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</row>
    <row r="273" spans="5:89" ht="7.5" customHeight="1"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</row>
    <row r="274" spans="5:89" ht="7.5" customHeight="1"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</row>
    <row r="275" spans="5:89" ht="7.5" customHeight="1"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</row>
    <row r="276" spans="5:89" ht="7.5" customHeight="1"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</row>
    <row r="277" spans="5:89" ht="7.5" customHeight="1"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</row>
    <row r="278" spans="5:89" ht="7.5" customHeight="1"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</row>
    <row r="279" spans="5:89" ht="7.5" customHeight="1"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</row>
    <row r="280" spans="5:89" ht="7.5" customHeight="1"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</row>
    <row r="281" spans="5:89" ht="7.5" customHeight="1"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</row>
    <row r="282" spans="5:89" ht="7.5" customHeight="1"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</row>
    <row r="283" spans="5:89" ht="7.5" customHeight="1"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</row>
    <row r="284" spans="5:89" ht="7.5" customHeight="1"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</row>
    <row r="285" spans="5:89" ht="7.5" customHeight="1"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</row>
    <row r="286" spans="5:89" ht="7.5" customHeight="1"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</row>
    <row r="287" spans="5:89" ht="7.5" customHeight="1"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</row>
    <row r="288" spans="5:89" ht="7.5" customHeight="1"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</row>
    <row r="289" spans="5:89" ht="7.5" customHeight="1"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</row>
    <row r="290" spans="5:89" ht="7.5" customHeight="1"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</row>
    <row r="291" spans="5:89" ht="7.5" customHeight="1"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</row>
    <row r="292" spans="5:89" ht="7.5" customHeight="1"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</row>
    <row r="293" spans="5:89" ht="7.5" customHeight="1"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</row>
    <row r="294" spans="5:89" ht="7.5" customHeight="1"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</row>
    <row r="295" spans="5:89" ht="7.5" customHeight="1"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</row>
    <row r="296" spans="5:89" ht="7.5" customHeight="1"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</row>
    <row r="297" spans="5:89" ht="7.5" customHeight="1"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</row>
    <row r="298" spans="5:89" ht="7.5" customHeight="1"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</row>
    <row r="299" spans="5:89" ht="7.5" customHeight="1"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</row>
    <row r="300" spans="5:89" ht="7.5" customHeight="1"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</row>
    <row r="301" spans="5:89" ht="7.5" customHeight="1"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</row>
    <row r="302" spans="5:89" ht="7.5" customHeight="1"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</row>
    <row r="303" spans="5:89" ht="7.5" customHeight="1"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</row>
    <row r="304" spans="5:89" ht="7.5" customHeight="1"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</row>
    <row r="305" spans="5:89" ht="7.5" customHeight="1"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</row>
    <row r="306" spans="5:89" ht="7.5" customHeight="1"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</row>
    <row r="307" spans="5:89" ht="7.5" customHeight="1"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</row>
    <row r="308" spans="5:89" ht="7.5" customHeight="1"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</row>
    <row r="309" spans="5:115" ht="7.5" customHeight="1"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DK309" s="1" t="s">
        <v>41</v>
      </c>
    </row>
    <row r="310" spans="5:116" ht="7.5" customHeight="1"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DK310" s="1" t="s">
        <v>42</v>
      </c>
      <c r="DL310" s="37" t="e">
        <f>VLOOKUP(BG12,DM316:DO319,2,0)</f>
        <v>#N/A</v>
      </c>
    </row>
    <row r="311" spans="5:116" ht="7.5" customHeight="1"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DL311" s="1" t="e">
        <f>VLOOKUP(BG12,DM321:DO324,2,0)</f>
        <v>#N/A</v>
      </c>
    </row>
    <row r="312" spans="5:89" ht="7.5" customHeight="1"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</row>
    <row r="313" spans="5:89" ht="7.5" customHeight="1"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</row>
    <row r="314" spans="5:89" ht="7.5" customHeight="1"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</row>
    <row r="315" spans="5:117" ht="7.5" customHeight="1"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DM315" s="1" t="s">
        <v>38</v>
      </c>
    </row>
    <row r="316" spans="5:119" ht="15" customHeight="1"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DM316" s="1" t="s">
        <v>39</v>
      </c>
      <c r="DO316" s="1">
        <v>960</v>
      </c>
    </row>
    <row r="317" spans="5:119" ht="15" customHeight="1"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DM317" s="1" t="s">
        <v>43</v>
      </c>
      <c r="DO317" s="35">
        <v>1520</v>
      </c>
    </row>
    <row r="318" spans="5:119" ht="15" customHeight="1"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DM318" s="1" t="s">
        <v>44</v>
      </c>
      <c r="DO318" s="35">
        <v>3030</v>
      </c>
    </row>
    <row r="319" spans="5:119" ht="15" customHeight="1"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DO319" s="35">
        <v>3970</v>
      </c>
    </row>
    <row r="320" spans="5:117" ht="15" customHeight="1"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DM320" s="1" t="s">
        <v>45</v>
      </c>
    </row>
    <row r="321" spans="5:119" ht="15" customHeight="1"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DM321" s="1" t="s">
        <v>46</v>
      </c>
      <c r="DO321" s="35">
        <v>960</v>
      </c>
    </row>
    <row r="322" spans="5:119" ht="15" customHeight="1"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DM322" s="1" t="s">
        <v>43</v>
      </c>
      <c r="DO322" s="35">
        <v>1520</v>
      </c>
    </row>
    <row r="323" spans="5:119" ht="15" customHeight="1"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DM323" s="1" t="s">
        <v>29</v>
      </c>
      <c r="DO323" s="1" t="s">
        <v>37</v>
      </c>
    </row>
    <row r="324" spans="5:119" ht="15" customHeight="1"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DO324" s="1" t="s">
        <v>37</v>
      </c>
    </row>
    <row r="325" spans="5:89" ht="15" customHeight="1"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</row>
    <row r="326" spans="5:89" ht="15" customHeight="1"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</row>
    <row r="327" spans="5:89" ht="15" customHeight="1"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</row>
    <row r="328" spans="5:89" ht="15" customHeight="1"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</row>
    <row r="329" spans="5:89" ht="15" customHeight="1"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</row>
    <row r="330" spans="5:89" ht="15" customHeight="1"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</row>
    <row r="331" spans="5:89" ht="15" customHeight="1"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</row>
    <row r="332" spans="5:89" ht="15" customHeight="1"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</row>
    <row r="333" spans="5:89" ht="15" customHeight="1"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</row>
    <row r="334" spans="5:89" ht="15" customHeight="1"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</row>
    <row r="335" spans="5:89" ht="15" customHeight="1"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</row>
    <row r="336" spans="5:89" ht="15" customHeight="1"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</row>
    <row r="337" spans="5:89" ht="15" customHeight="1"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</row>
    <row r="338" spans="5:89" ht="15" customHeight="1"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</row>
    <row r="339" spans="5:89" ht="15" customHeight="1"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</row>
    <row r="340" spans="5:89" ht="15" customHeight="1"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</row>
    <row r="341" spans="5:89" ht="15" customHeight="1"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</row>
    <row r="342" spans="5:89" ht="15" customHeight="1"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</row>
    <row r="343" spans="5:89" ht="15" customHeight="1"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</row>
    <row r="344" spans="5:89" ht="15" customHeight="1"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</row>
    <row r="345" spans="5:89" ht="15" customHeight="1"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</row>
    <row r="346" spans="5:89" ht="15" customHeight="1"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</row>
    <row r="347" spans="5:89" ht="15" customHeight="1"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</row>
    <row r="348" spans="5:89" ht="15" customHeight="1"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</row>
    <row r="349" spans="5:89" ht="15" customHeight="1"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</row>
    <row r="350" spans="5:89" ht="15" customHeight="1"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</row>
    <row r="351" spans="5:89" ht="15" customHeight="1"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</row>
    <row r="352" spans="5:89" ht="15" customHeight="1"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</row>
    <row r="353" spans="5:89" ht="15" customHeight="1"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</row>
    <row r="354" spans="5:89" ht="15" customHeight="1"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</row>
    <row r="355" spans="5:89" ht="15" customHeight="1"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</row>
    <row r="356" spans="5:89" ht="15" customHeight="1"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</row>
    <row r="357" spans="5:89" ht="15" customHeight="1"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</row>
    <row r="358" spans="5:89" ht="15" customHeight="1"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</row>
    <row r="359" spans="5:89" ht="15" customHeight="1"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</row>
    <row r="360" spans="5:89" ht="15" customHeight="1"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</row>
    <row r="361" spans="5:89" ht="15" customHeight="1"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</row>
    <row r="362" spans="5:89" ht="15" customHeight="1"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</row>
    <row r="363" spans="5:89" ht="15" customHeight="1"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</row>
    <row r="364" spans="5:89" ht="15" customHeight="1"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</row>
    <row r="365" spans="5:89" ht="15" customHeight="1"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</row>
    <row r="366" spans="5:89" ht="15" customHeight="1"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</row>
    <row r="367" spans="5:89" ht="15" customHeight="1"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</row>
    <row r="368" spans="5:89" ht="15" customHeight="1"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</row>
    <row r="369" spans="5:89" ht="15" customHeight="1"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</row>
    <row r="370" spans="5:89" ht="15" customHeight="1"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</row>
    <row r="371" spans="5:89" ht="15" customHeight="1"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</row>
    <row r="372" spans="5:89" ht="15" customHeight="1"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</row>
    <row r="373" spans="5:89" ht="15" customHeight="1"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</row>
    <row r="374" spans="5:89" ht="15" customHeight="1"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</row>
    <row r="375" spans="5:89" ht="15" customHeight="1"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</row>
    <row r="376" spans="5:89" ht="15" customHeight="1"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</row>
    <row r="377" spans="5:89" ht="15" customHeight="1"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</row>
    <row r="378" spans="5:89" ht="15" customHeight="1"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</row>
    <row r="379" spans="5:89" ht="15" customHeight="1"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</row>
    <row r="380" spans="5:89" ht="15" customHeight="1"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</row>
    <row r="381" spans="5:89" ht="15" customHeight="1"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</row>
    <row r="382" spans="5:89" ht="15" customHeight="1"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</row>
    <row r="383" spans="5:89" ht="15" customHeight="1"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</row>
    <row r="384" spans="5:89" ht="15" customHeight="1"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</row>
    <row r="385" spans="5:89" ht="7.5" customHeight="1"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</row>
    <row r="386" spans="5:89" ht="7.5" customHeight="1"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</row>
    <row r="387" spans="5:89" ht="7.5" customHeight="1"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</row>
    <row r="388" spans="5:89" ht="7.5" customHeight="1"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</row>
    <row r="389" spans="5:89" ht="7.5" customHeight="1"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</row>
    <row r="390" spans="5:89" ht="7.5" customHeight="1"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</row>
    <row r="391" spans="5:89" ht="7.5" customHeight="1"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</row>
    <row r="392" spans="5:89" ht="7.5" customHeight="1"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</row>
    <row r="393" spans="5:89" ht="7.5" customHeight="1"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</row>
    <row r="394" spans="5:89" ht="7.5" customHeight="1"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</row>
    <row r="395" spans="5:89" ht="7.5" customHeight="1"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</row>
    <row r="396" spans="5:89" ht="7.5" customHeight="1"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</row>
    <row r="397" spans="5:89" ht="7.5" customHeight="1"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</row>
    <row r="398" spans="5:89" ht="7.5" customHeight="1"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</row>
    <row r="399" spans="5:89" ht="7.5" customHeight="1"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</row>
    <row r="400" spans="5:89" ht="7.5" customHeight="1"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</row>
    <row r="401" spans="5:89" ht="7.5" customHeight="1"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</row>
    <row r="402" spans="5:89" ht="7.5" customHeight="1"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</row>
    <row r="403" spans="5:89" ht="7.5" customHeight="1"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</row>
    <row r="404" spans="5:89" ht="7.5" customHeight="1"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</row>
    <row r="405" spans="5:89" ht="7.5" customHeight="1"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</row>
    <row r="406" spans="5:89" ht="7.5" customHeight="1"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</row>
    <row r="407" spans="5:89" ht="7.5" customHeight="1"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</row>
    <row r="408" spans="5:89" ht="7.5" customHeight="1"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</row>
    <row r="409" spans="5:89" ht="7.5" customHeight="1"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</row>
    <row r="410" spans="5:89" ht="7.5" customHeight="1"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</row>
    <row r="411" spans="5:89" ht="7.5" customHeight="1"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</row>
    <row r="412" spans="5:89" ht="7.5" customHeight="1"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</row>
    <row r="413" spans="5:89" ht="7.5" customHeight="1"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</row>
    <row r="414" spans="5:89" ht="7.5" customHeight="1"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</row>
    <row r="415" spans="5:89" ht="7.5" customHeight="1"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</row>
    <row r="416" spans="5:89" ht="7.5" customHeight="1"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</row>
    <row r="417" spans="5:89" ht="7.5" customHeight="1"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</row>
    <row r="418" spans="5:89" ht="7.5" customHeight="1"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</row>
    <row r="419" spans="5:89" ht="7.5" customHeight="1"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</row>
    <row r="420" spans="5:89" ht="7.5" customHeight="1"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</row>
    <row r="421" spans="5:89" ht="7.5" customHeight="1"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</row>
    <row r="422" spans="5:89" ht="7.5" customHeight="1"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</row>
    <row r="423" spans="5:89" ht="7.5" customHeight="1"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</row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</sheetData>
  <sheetProtection password="E18D" sheet="1" formatCells="0"/>
  <mergeCells count="307">
    <mergeCell ref="CL55:DA63"/>
    <mergeCell ref="E53:F63"/>
    <mergeCell ref="BH55:BN56"/>
    <mergeCell ref="BI57:BM58"/>
    <mergeCell ref="BN57:BP58"/>
    <mergeCell ref="BQ57:BS58"/>
    <mergeCell ref="BH59:BN60"/>
    <mergeCell ref="BI61:BM62"/>
    <mergeCell ref="BN61:BP62"/>
    <mergeCell ref="X53:AJ54"/>
    <mergeCell ref="CL98:DA132"/>
    <mergeCell ref="AK60:BG61"/>
    <mergeCell ref="AK62:BG63"/>
    <mergeCell ref="X55:AJ63"/>
    <mergeCell ref="M55:W63"/>
    <mergeCell ref="BT57:BV58"/>
    <mergeCell ref="BT61:BV62"/>
    <mergeCell ref="BW55:CA63"/>
    <mergeCell ref="CB55:CF63"/>
    <mergeCell ref="CG55:CK63"/>
    <mergeCell ref="U123:W126"/>
    <mergeCell ref="G70:L132"/>
    <mergeCell ref="E70:F132"/>
    <mergeCell ref="M64:W65"/>
    <mergeCell ref="X64:AJ69"/>
    <mergeCell ref="X89:AJ97"/>
    <mergeCell ref="M83:W88"/>
    <mergeCell ref="X79:AJ82"/>
    <mergeCell ref="E64:F69"/>
    <mergeCell ref="G64:L69"/>
    <mergeCell ref="CL64:DA65"/>
    <mergeCell ref="BW64:CA65"/>
    <mergeCell ref="CB64:CF65"/>
    <mergeCell ref="CG64:CK65"/>
    <mergeCell ref="AK66:BG69"/>
    <mergeCell ref="CL66:DA69"/>
    <mergeCell ref="BH66:BV69"/>
    <mergeCell ref="BW66:CA69"/>
    <mergeCell ref="CB66:CF69"/>
    <mergeCell ref="AK38:BG40"/>
    <mergeCell ref="CG38:CK40"/>
    <mergeCell ref="BI116:BM117"/>
    <mergeCell ref="BN116:BS117"/>
    <mergeCell ref="BT116:BU117"/>
    <mergeCell ref="BW126:CA132"/>
    <mergeCell ref="CB119:CF125"/>
    <mergeCell ref="CG119:CK125"/>
    <mergeCell ref="CB112:CF118"/>
    <mergeCell ref="CG112:CK118"/>
    <mergeCell ref="BT113:BU114"/>
    <mergeCell ref="BI109:BM110"/>
    <mergeCell ref="BN109:BS110"/>
    <mergeCell ref="BT109:BU110"/>
    <mergeCell ref="AS42:AV44"/>
    <mergeCell ref="BP42:BU44"/>
    <mergeCell ref="BL42:BO44"/>
    <mergeCell ref="AK64:BG65"/>
    <mergeCell ref="AK79:BG82"/>
    <mergeCell ref="BH38:BV40"/>
    <mergeCell ref="E23:F37"/>
    <mergeCell ref="M119:W121"/>
    <mergeCell ref="BW112:CA118"/>
    <mergeCell ref="BW119:CA125"/>
    <mergeCell ref="BW89:CA97"/>
    <mergeCell ref="AK89:BG92"/>
    <mergeCell ref="AU93:AZ94"/>
    <mergeCell ref="BA93:BB94"/>
    <mergeCell ref="AK28:BG30"/>
    <mergeCell ref="E3:CK4"/>
    <mergeCell ref="F10:O11"/>
    <mergeCell ref="P10:P11"/>
    <mergeCell ref="F12:O13"/>
    <mergeCell ref="Q12:AN13"/>
    <mergeCell ref="P12:P13"/>
    <mergeCell ref="BN10:CK11"/>
    <mergeCell ref="AQ10:AV11"/>
    <mergeCell ref="AQ12:AU13"/>
    <mergeCell ref="AV12:AV13"/>
    <mergeCell ref="CB38:CF40"/>
    <mergeCell ref="AW10:BA11"/>
    <mergeCell ref="Q10:AN11"/>
    <mergeCell ref="AK18:BG22"/>
    <mergeCell ref="BW18:CK19"/>
    <mergeCell ref="CB20:CF22"/>
    <mergeCell ref="BW20:CA22"/>
    <mergeCell ref="CG20:CK22"/>
    <mergeCell ref="BH18:BV22"/>
    <mergeCell ref="AW12:BM13"/>
    <mergeCell ref="X38:AJ40"/>
    <mergeCell ref="CB33:CF37"/>
    <mergeCell ref="BW33:CA37"/>
    <mergeCell ref="BN106:BS107"/>
    <mergeCell ref="BT106:BU107"/>
    <mergeCell ref="BI102:BM103"/>
    <mergeCell ref="BN102:BS103"/>
    <mergeCell ref="BT102:BU103"/>
    <mergeCell ref="BW41:CA45"/>
    <mergeCell ref="BW53:CA54"/>
    <mergeCell ref="AS31:BB32"/>
    <mergeCell ref="M28:W32"/>
    <mergeCell ref="X28:AJ32"/>
    <mergeCell ref="BW23:CA27"/>
    <mergeCell ref="BW46:CA48"/>
    <mergeCell ref="X23:AJ27"/>
    <mergeCell ref="BW28:CA32"/>
    <mergeCell ref="BW38:CA40"/>
    <mergeCell ref="BH28:BU30"/>
    <mergeCell ref="M23:W27"/>
    <mergeCell ref="E46:F52"/>
    <mergeCell ref="M46:W48"/>
    <mergeCell ref="X46:AJ48"/>
    <mergeCell ref="CG23:CK27"/>
    <mergeCell ref="AK23:BG27"/>
    <mergeCell ref="BH23:BV27"/>
    <mergeCell ref="CB23:CF27"/>
    <mergeCell ref="CB28:CF32"/>
    <mergeCell ref="BI31:BS32"/>
    <mergeCell ref="CG28:CK32"/>
    <mergeCell ref="CG49:CK52"/>
    <mergeCell ref="AM51:BB52"/>
    <mergeCell ref="CB41:CF45"/>
    <mergeCell ref="CB46:CF48"/>
    <mergeCell ref="CG41:CK45"/>
    <mergeCell ref="BR49:BT51"/>
    <mergeCell ref="CG46:CK48"/>
    <mergeCell ref="G46:L52"/>
    <mergeCell ref="M49:W52"/>
    <mergeCell ref="X49:AJ52"/>
    <mergeCell ref="BH46:BV48"/>
    <mergeCell ref="BL45:BS45"/>
    <mergeCell ref="AW42:BE44"/>
    <mergeCell ref="BQ61:BS62"/>
    <mergeCell ref="BH83:BV88"/>
    <mergeCell ref="BA95:BB96"/>
    <mergeCell ref="AP95:AT96"/>
    <mergeCell ref="BI106:BM107"/>
    <mergeCell ref="X98:AJ104"/>
    <mergeCell ref="BH79:BU82"/>
    <mergeCell ref="BR72:BT73"/>
    <mergeCell ref="M79:W82"/>
    <mergeCell ref="AU95:AZ96"/>
    <mergeCell ref="BT93:BU94"/>
    <mergeCell ref="BI99:BM100"/>
    <mergeCell ref="BN99:BS100"/>
    <mergeCell ref="N107:R109"/>
    <mergeCell ref="S107:U109"/>
    <mergeCell ref="X105:AJ111"/>
    <mergeCell ref="AK105:BG111"/>
    <mergeCell ref="AK83:BG88"/>
    <mergeCell ref="M89:W92"/>
    <mergeCell ref="M93:W94"/>
    <mergeCell ref="X83:AJ88"/>
    <mergeCell ref="N95:S96"/>
    <mergeCell ref="T95:V96"/>
    <mergeCell ref="AK98:BG104"/>
    <mergeCell ref="BN120:BS121"/>
    <mergeCell ref="BT120:BU121"/>
    <mergeCell ref="BT127:BU128"/>
    <mergeCell ref="M105:W106"/>
    <mergeCell ref="M98:W99"/>
    <mergeCell ref="N100:R102"/>
    <mergeCell ref="S100:U102"/>
    <mergeCell ref="X119:AJ125"/>
    <mergeCell ref="BI123:BM124"/>
    <mergeCell ref="BN113:BS114"/>
    <mergeCell ref="BN130:BS131"/>
    <mergeCell ref="AK112:BG118"/>
    <mergeCell ref="BT130:BU131"/>
    <mergeCell ref="E237:H240"/>
    <mergeCell ref="X237:AJ240"/>
    <mergeCell ref="AK237:BG240"/>
    <mergeCell ref="X233:AJ236"/>
    <mergeCell ref="E133:CK136"/>
    <mergeCell ref="E216:CK217"/>
    <mergeCell ref="BI113:BM114"/>
    <mergeCell ref="X218:AJ220"/>
    <mergeCell ref="X225:AJ228"/>
    <mergeCell ref="I237:W240"/>
    <mergeCell ref="AK233:BG236"/>
    <mergeCell ref="E218:H220"/>
    <mergeCell ref="E225:H228"/>
    <mergeCell ref="E233:H236"/>
    <mergeCell ref="BH225:CA228"/>
    <mergeCell ref="I225:W228"/>
    <mergeCell ref="I233:W236"/>
    <mergeCell ref="BH233:CA236"/>
    <mergeCell ref="I218:W220"/>
    <mergeCell ref="BH237:CA240"/>
    <mergeCell ref="X221:AJ224"/>
    <mergeCell ref="AK221:BG224"/>
    <mergeCell ref="BH221:CA224"/>
    <mergeCell ref="AK218:BG220"/>
    <mergeCell ref="CL79:DA82"/>
    <mergeCell ref="CL70:DA78"/>
    <mergeCell ref="BI90:BM91"/>
    <mergeCell ref="BI93:BM94"/>
    <mergeCell ref="CB225:CK228"/>
    <mergeCell ref="CB126:CF132"/>
    <mergeCell ref="CG126:CK132"/>
    <mergeCell ref="G142:CH144"/>
    <mergeCell ref="BN93:BS94"/>
    <mergeCell ref="CG98:CK104"/>
    <mergeCell ref="CL23:DA27"/>
    <mergeCell ref="CL28:DA32"/>
    <mergeCell ref="CL38:DA40"/>
    <mergeCell ref="CL41:DA45"/>
    <mergeCell ref="CL46:DA48"/>
    <mergeCell ref="CL49:DA52"/>
    <mergeCell ref="CL33:DA37"/>
    <mergeCell ref="CL53:DA54"/>
    <mergeCell ref="BT90:BU91"/>
    <mergeCell ref="BN90:BS91"/>
    <mergeCell ref="CB218:CK220"/>
    <mergeCell ref="BH218:CA220"/>
    <mergeCell ref="BN123:BS124"/>
    <mergeCell ref="BT123:BU124"/>
    <mergeCell ref="BI127:BM128"/>
    <mergeCell ref="BN127:BS128"/>
    <mergeCell ref="BT99:BU100"/>
    <mergeCell ref="CG83:CK88"/>
    <mergeCell ref="BW83:CA88"/>
    <mergeCell ref="BW98:CA104"/>
    <mergeCell ref="BW105:CA111"/>
    <mergeCell ref="CB83:CF88"/>
    <mergeCell ref="CB79:CF82"/>
    <mergeCell ref="CB105:CF111"/>
    <mergeCell ref="CB98:CF104"/>
    <mergeCell ref="CG105:CK111"/>
    <mergeCell ref="BW79:CA82"/>
    <mergeCell ref="M70:W78"/>
    <mergeCell ref="X70:AJ74"/>
    <mergeCell ref="X75:AJ76"/>
    <mergeCell ref="E18:L22"/>
    <mergeCell ref="M18:W22"/>
    <mergeCell ref="X18:AJ22"/>
    <mergeCell ref="G53:L63"/>
    <mergeCell ref="E38:F45"/>
    <mergeCell ref="G38:L45"/>
    <mergeCell ref="M38:W40"/>
    <mergeCell ref="M66:W69"/>
    <mergeCell ref="AN42:AR44"/>
    <mergeCell ref="M41:W45"/>
    <mergeCell ref="X41:AJ45"/>
    <mergeCell ref="AK53:BG54"/>
    <mergeCell ref="AK46:BG48"/>
    <mergeCell ref="M53:W54"/>
    <mergeCell ref="AK55:BG59"/>
    <mergeCell ref="BW14:CH15"/>
    <mergeCell ref="AK31:AR32"/>
    <mergeCell ref="G23:L37"/>
    <mergeCell ref="CB237:CK240"/>
    <mergeCell ref="CG89:CK97"/>
    <mergeCell ref="CB89:CF97"/>
    <mergeCell ref="CB233:CK236"/>
    <mergeCell ref="BW70:CA78"/>
    <mergeCell ref="CG70:CK78"/>
    <mergeCell ref="CB49:CF52"/>
    <mergeCell ref="CG33:CK37"/>
    <mergeCell ref="BH33:BV37"/>
    <mergeCell ref="CG66:CK69"/>
    <mergeCell ref="T5:AG6"/>
    <mergeCell ref="AH5:AU6"/>
    <mergeCell ref="AV5:BI6"/>
    <mergeCell ref="BJ5:BU6"/>
    <mergeCell ref="BV5:BW6"/>
    <mergeCell ref="CI14:CK15"/>
    <mergeCell ref="BO14:BV15"/>
    <mergeCell ref="CG53:CK54"/>
    <mergeCell ref="CB53:CF54"/>
    <mergeCell ref="BJ49:BQ51"/>
    <mergeCell ref="CG79:CK82"/>
    <mergeCell ref="BH70:BV71"/>
    <mergeCell ref="AK70:BG74"/>
    <mergeCell ref="AK75:BG78"/>
    <mergeCell ref="BJ72:BQ73"/>
    <mergeCell ref="CB70:CF78"/>
    <mergeCell ref="BH75:BV78"/>
    <mergeCell ref="CB221:CK224"/>
    <mergeCell ref="E229:H232"/>
    <mergeCell ref="I229:W232"/>
    <mergeCell ref="X229:AJ232"/>
    <mergeCell ref="AK229:BG232"/>
    <mergeCell ref="BH229:CA232"/>
    <mergeCell ref="CB229:CK232"/>
    <mergeCell ref="AK225:BG228"/>
    <mergeCell ref="E221:H224"/>
    <mergeCell ref="I221:W224"/>
    <mergeCell ref="M33:W37"/>
    <mergeCell ref="CL83:DA88"/>
    <mergeCell ref="CL89:DA97"/>
    <mergeCell ref="G145:CH203"/>
    <mergeCell ref="N123:T126"/>
    <mergeCell ref="M111:W113"/>
    <mergeCell ref="N114:V116"/>
    <mergeCell ref="X126:AJ132"/>
    <mergeCell ref="X77:AJ78"/>
    <mergeCell ref="BW49:CA52"/>
    <mergeCell ref="BI130:BM131"/>
    <mergeCell ref="X112:AJ118"/>
    <mergeCell ref="AK119:BG125"/>
    <mergeCell ref="AK126:BG132"/>
    <mergeCell ref="X33:AJ37"/>
    <mergeCell ref="AK33:BG37"/>
    <mergeCell ref="AK49:BG50"/>
    <mergeCell ref="AP93:AT94"/>
    <mergeCell ref="BI120:BM121"/>
    <mergeCell ref="BH53:BV54"/>
  </mergeCells>
  <conditionalFormatting sqref="AU93:AZ96">
    <cfRule type="cellIs" priority="4" dxfId="1" operator="equal" stopIfTrue="1">
      <formula>"設定無"</formula>
    </cfRule>
  </conditionalFormatting>
  <dataValidations count="25">
    <dataValidation type="list" allowBlank="1" showInputMessage="1" showErrorMessage="1" sqref="BV79:BV82">
      <formula1>$DU$13:$DU$17</formula1>
    </dataValidation>
    <dataValidation allowBlank="1" showInputMessage="1" showErrorMessage="1" imeMode="off" sqref="BN106 BJ44 BK43:BK44 BW17:CK17 Q12:AN13 Q16:AN16 Q14 BN113 BN90 BN120 BN93 BN99 BN127 BN130 BN123 BN116 BN102 BN109"/>
    <dataValidation type="list" allowBlank="1" showInputMessage="1" showErrorMessage="1" sqref="M129 W129">
      <formula1>"　,無負荷上昇,定格負荷下降"</formula1>
    </dataValidation>
    <dataValidation type="list" allowBlank="1" showInputMessage="1" showErrorMessage="1" sqref="DT27">
      <formula1>$DT$25:$DT$27</formula1>
    </dataValidation>
    <dataValidation allowBlank="1" showInputMessage="1" showErrorMessage="1" imeMode="halfKatakana" sqref="P12 P10"/>
    <dataValidation type="list" allowBlank="1" showInputMessage="1" showErrorMessage="1" sqref="BM11">
      <formula1>$DP$315:$DP$319</formula1>
    </dataValidation>
    <dataValidation type="list" allowBlank="1" showInputMessage="1" showErrorMessage="1" sqref="BD9:BG9">
      <formula1>$DL$309:$DL$313</formula1>
    </dataValidation>
    <dataValidation type="list" allowBlank="1" showInputMessage="1" showErrorMessage="1" sqref="AW9:BC9">
      <formula1>$DL$308:$DL$310</formula1>
    </dataValidation>
    <dataValidation type="list" allowBlank="1" showInputMessage="1" showErrorMessage="1" sqref="AY16:BA16">
      <formula1>$DQ$136:$DQ$137</formula1>
    </dataValidation>
    <dataValidation type="list" allowBlank="1" showInputMessage="1" showErrorMessage="1" sqref="BW23:CA27 CB66:CF69 BW38:CA40 BW46:CA48 CG46:CK48 CG38:CK40 CG23:CK27 BW79:CA88 CG79:CK88 BW64:CA69 CG64:CK69 BW53:CA54 CG53:CK54">
      <formula1>$DD$18:$DD$19</formula1>
    </dataValidation>
    <dataValidation type="list" allowBlank="1" showInputMessage="1" showErrorMessage="1" sqref="AH5:AU6">
      <formula1>$DH$19:$DH$27</formula1>
    </dataValidation>
    <dataValidation type="list" allowBlank="1" showInputMessage="1" showErrorMessage="1" sqref="AW12:BM13">
      <formula1>$DD$63:$DD$66</formula1>
    </dataValidation>
    <dataValidation type="list" allowBlank="1" showInputMessage="1" showErrorMessage="1" sqref="BI31:BS32">
      <formula1>$DD$57:$DD$62</formula1>
    </dataValidation>
    <dataValidation type="list" allowBlank="1" showInputMessage="1" showErrorMessage="1" sqref="X77:AJ78">
      <formula1>$DE$63:$DE$66</formula1>
    </dataValidation>
    <dataValidation type="list" allowBlank="1" showInputMessage="1" showErrorMessage="1" sqref="BH75">
      <formula1>$DE$65:$DH$65</formula1>
    </dataValidation>
    <dataValidation type="list" allowBlank="1" showInputMessage="1" showErrorMessage="1" sqref="BW33:CA37 CG33:CK37">
      <formula1>$DD$18:$DD$20</formula1>
    </dataValidation>
    <dataValidation type="list" allowBlank="1" showInputMessage="1" showErrorMessage="1" sqref="N123 M124:M126">
      <formula1>$DD$32:$DD$37</formula1>
    </dataValidation>
    <dataValidation type="list" allowBlank="1" showInputMessage="1" showErrorMessage="1" sqref="N114:V116">
      <formula1>$DD$70:$DD$72</formula1>
    </dataValidation>
    <dataValidation type="list" allowBlank="1" showInputMessage="1" showErrorMessage="1" sqref="AW14:AY15">
      <formula1>$DD$23:$DD$26</formula1>
    </dataValidation>
    <dataValidation type="list" allowBlank="1" showInputMessage="1" showErrorMessage="1" sqref="N95:S96">
      <formula1>$DD$75:$DD$77</formula1>
    </dataValidation>
    <dataValidation type="list" allowBlank="1" showInputMessage="1" showErrorMessage="1" sqref="BJ16:BM16">
      <formula1>$DK$27:$DK$29</formula1>
    </dataValidation>
    <dataValidation type="list" allowBlank="1" showInputMessage="1" showErrorMessage="1" sqref="CA16:CH16">
      <formula1>$DO$27:$DO$47</formula1>
    </dataValidation>
    <dataValidation type="list" allowBlank="1" showInputMessage="1" showErrorMessage="1" sqref="BH14:BJ15">
      <formula1>$DF$18:$DF$50</formula1>
    </dataValidation>
    <dataValidation type="list" allowBlank="1" showInputMessage="1" showErrorMessage="1" sqref="BD14:BE15">
      <formula1>$DF$18:$DF$30</formula1>
    </dataValidation>
    <dataValidation type="list" allowBlank="1" showInputMessage="1" showErrorMessage="1" sqref="AZ14:BA15">
      <formula1>$DE$18:$DE$50</formula1>
    </dataValidation>
  </dataValidations>
  <printOptions/>
  <pageMargins left="0.5905511811023623" right="0.3937007874015748" top="0.3937007874015748" bottom="0.3937007874015748" header="0.31496062992125984" footer="0.1968503937007874"/>
  <pageSetup horizontalDpi="600" verticalDpi="600" orientation="portrait" paperSize="9" scale="88" r:id="rId4"/>
  <headerFooter alignWithMargins="0">
    <oddFooter>&amp;C版権所有：日本オーチス・エレベータ株式会社</oddFooter>
  </headerFooter>
  <rowBreaks count="1" manualBreakCount="1">
    <brk id="136" min="4" max="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UTC SOE User</cp:lastModifiedBy>
  <cp:lastPrinted>2018-01-10T04:40:23Z</cp:lastPrinted>
  <dcterms:created xsi:type="dcterms:W3CDTF">2009-08-17T04:44:12Z</dcterms:created>
  <dcterms:modified xsi:type="dcterms:W3CDTF">2018-06-22T04:46:48Z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isplayNa">
    <vt:lpwstr>検査表_集約版_UCMP-B3_v2</vt:lpwstr>
  </property>
  <property fmtid="{D5CDD505-2E9C-101B-9397-08002B2CF9AE}" pid="4" name="Order">
    <vt:lpwstr>15</vt:lpwstr>
  </property>
  <property fmtid="{D5CDD505-2E9C-101B-9397-08002B2CF9AE}" pid="5" name="display_urn:schemas-microsoft-com:office:office#Edit">
    <vt:lpwstr>koyashit2@otis.com</vt:lpwstr>
  </property>
  <property fmtid="{D5CDD505-2E9C-101B-9397-08002B2CF9AE}" pid="6" name="xd_Signatu">
    <vt:lpwstr/>
  </property>
  <property fmtid="{D5CDD505-2E9C-101B-9397-08002B2CF9AE}" pid="7" name="Ord">
    <vt:lpwstr>231500.000000000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koyashit2@otis.com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