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260" windowHeight="10005" tabRatio="854" activeTab="0"/>
  </bookViews>
  <sheets>
    <sheet name="GeN2-BOMCO" sheetId="1" r:id="rId1"/>
  </sheets>
  <definedNames>
    <definedName name="_xlnm.Print_Area" localSheetId="0">'GeN2-BOMCO'!$E$3:$CK$116</definedName>
    <definedName name="_xlnm.Print_Titles" localSheetId="0">'GeN2-BOMCO'!$3:$19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koyashit</author>
    <author>UTC SOE User</author>
  </authors>
  <commentList>
    <comment ref="Q10" authorId="0">
      <text>
        <r>
          <rPr>
            <sz val="9"/>
            <rFont val="ＭＳ Ｐゴシック"/>
            <family val="3"/>
          </rPr>
          <t>書式設定変更可</t>
        </r>
      </text>
    </comment>
    <comment ref="BL44" authorId="1">
      <text>
        <r>
          <rPr>
            <sz val="9"/>
            <rFont val="ＭＳ Ｐゴシック"/>
            <family val="3"/>
          </rPr>
          <t>実測値を記入</t>
        </r>
      </text>
    </comment>
    <comment ref="AU91" authorId="2">
      <text>
        <r>
          <rPr>
            <b/>
            <sz val="9"/>
            <rFont val="ＭＳ Ｐゴシック"/>
            <family val="3"/>
          </rPr>
          <t>銘板に記載されている停止距離を記入</t>
        </r>
      </text>
    </comment>
    <comment ref="AW10" authorId="2">
      <text>
        <r>
          <rPr>
            <b/>
            <sz val="9"/>
            <rFont val="ＭＳ Ｐゴシック"/>
            <family val="3"/>
          </rPr>
          <t>定格速度を選択する</t>
        </r>
      </text>
    </comment>
    <comment ref="BJ76" authorId="2">
      <text>
        <r>
          <rPr>
            <b/>
            <sz val="9"/>
            <rFont val="ＭＳ Ｐゴシック"/>
            <family val="3"/>
          </rPr>
          <t>実測値を記入</t>
        </r>
      </text>
    </comment>
    <comment ref="BN89" authorId="2">
      <text>
        <r>
          <rPr>
            <b/>
            <sz val="9"/>
            <rFont val="ＭＳ Ｐゴシック"/>
            <family val="3"/>
          </rPr>
          <t>実測値を記入</t>
        </r>
      </text>
    </comment>
    <comment ref="BN92" authorId="2">
      <text>
        <r>
          <rPr>
            <b/>
            <sz val="9"/>
            <rFont val="ＭＳ Ｐゴシック"/>
            <family val="3"/>
          </rPr>
          <t>前回実測値を記入</t>
        </r>
      </text>
    </comment>
    <comment ref="AL5" authorId="2">
      <text>
        <r>
          <rPr>
            <b/>
            <sz val="9"/>
            <rFont val="ＭＳ Ｐゴシック"/>
            <family val="3"/>
          </rPr>
          <t>大臣認定番号を指定すると型式、つま先保護板寸法及びﾌﾟﾛｸﾞﾗﾑﾊﾞｰｼﾞｮﾝが決まる</t>
        </r>
      </text>
    </comment>
    <comment ref="AW8" authorId="2">
      <text>
        <r>
          <rPr>
            <b/>
            <sz val="9"/>
            <rFont val="ＭＳ Ｐゴシック"/>
            <family val="3"/>
          </rPr>
          <t>積載量を選択する</t>
        </r>
      </text>
    </comment>
    <comment ref="AW12" authorId="2">
      <text>
        <r>
          <rPr>
            <b/>
            <sz val="9"/>
            <rFont val="ＭＳ Ｐゴシック"/>
            <family val="3"/>
          </rPr>
          <t>機種を選択
GeN2 P.R (2T)
Gen2 P.R (2.6T)
GeN2 B (2T)
GeN2 B (2.6T)
HT(ﾊｰﾄﾌﾙﾀﾜｰ）
※（）内はマシンタイプ</t>
        </r>
      </text>
    </comment>
    <comment ref="BJ53" authorId="2">
      <text>
        <r>
          <rPr>
            <b/>
            <sz val="9"/>
            <rFont val="ＭＳ Ｐゴシック"/>
            <family val="3"/>
          </rPr>
          <t>測定値を記入</t>
        </r>
      </text>
    </comment>
    <comment ref="BI24" authorId="2">
      <text>
        <r>
          <rPr>
            <b/>
            <sz val="9"/>
            <rFont val="ＭＳ Ｐゴシック"/>
            <family val="3"/>
          </rPr>
          <t>基盤に記入されている型番を記載する</t>
        </r>
      </text>
    </comment>
    <comment ref="BI28" authorId="2">
      <text>
        <r>
          <rPr>
            <sz val="9"/>
            <rFont val="ＭＳ Ｐゴシック"/>
            <family val="3"/>
          </rPr>
          <t xml:space="preserve">保守ツールを用いてプログラムVer.を確認する。
</t>
        </r>
      </text>
    </comment>
    <comment ref="X22" authorId="2">
      <text>
        <r>
          <rPr>
            <sz val="9"/>
            <rFont val="ＭＳ Ｐゴシック"/>
            <family val="3"/>
          </rPr>
          <t xml:space="preserve">基盤の型式若しくはプログラムバージョンを目視又は保守ツールにて確認する
</t>
        </r>
      </text>
    </comment>
    <comment ref="BW14" authorId="2">
      <text>
        <r>
          <rPr>
            <b/>
            <sz val="9"/>
            <rFont val="ＭＳ Ｐゴシック"/>
            <family val="3"/>
          </rPr>
          <t>手動にて記入</t>
        </r>
      </text>
    </comment>
  </commentList>
</comments>
</file>

<file path=xl/sharedStrings.xml><?xml version="1.0" encoding="utf-8"?>
<sst xmlns="http://schemas.openxmlformats.org/spreadsheetml/2006/main" count="294" uniqueCount="184">
  <si>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</si>
  <si>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</si>
  <si>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</si>
  <si>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</si>
  <si>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</si>
  <si>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</si>
  <si>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</si>
  <si>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</si>
  <si>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目視により確認する｡</t>
  </si>
  <si>
    <t>長さ</t>
  </si>
  <si>
    <t>つま先
保護板</t>
  </si>
  <si>
    <t>特定距離
感知装置</t>
  </si>
  <si>
    <t>規定部品の
交換基準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</si>
  <si>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</si>
  <si>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</si>
  <si>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</si>
  <si>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</si>
  <si>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</si>
  <si>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(2)</t>
  </si>
  <si>
    <t>規定部品の形式</t>
  </si>
  <si>
    <t>昇降機番号 :</t>
  </si>
  <si>
    <t>制動距離:</t>
  </si>
  <si>
    <t xml:space="preserve">登録番号           </t>
  </si>
  <si>
    <t xml:space="preserve">建築物等の名称 </t>
  </si>
  <si>
    <t>:</t>
  </si>
  <si>
    <t>規定値 :</t>
  </si>
  <si>
    <t>:</t>
  </si>
  <si>
    <t>(1)</t>
  </si>
  <si>
    <t>(4)</t>
  </si>
  <si>
    <t>(5)</t>
  </si>
  <si>
    <t>mm</t>
  </si>
  <si>
    <t>mm</t>
  </si>
  <si>
    <t>(3)</t>
  </si>
  <si>
    <t>号機</t>
  </si>
  <si>
    <t>mm</t>
  </si>
  <si>
    <t>ﾌﾟﾛｸﾞﾗﾑﾊﾞｰｼﾞｮﾝ</t>
  </si>
  <si>
    <t>取付けが堅固でないこと｡</t>
  </si>
  <si>
    <t>規定部品の形式が適正なものでないこと｡</t>
  </si>
  <si>
    <t>動作位置を確認する。</t>
  </si>
  <si>
    <t>mm</t>
  </si>
  <si>
    <t>要重点点検</t>
  </si>
  <si>
    <t>巻上機</t>
  </si>
  <si>
    <t>油排出場所の油の流出状況</t>
  </si>
  <si>
    <t>ー</t>
  </si>
  <si>
    <t>ー</t>
  </si>
  <si>
    <t>制動面に油が付着していること。</t>
  </si>
  <si>
    <t>規定値:</t>
  </si>
  <si>
    <t>制動面の油の流出状況</t>
  </si>
  <si>
    <t>過度の変形があること。</t>
  </si>
  <si>
    <t>型式</t>
  </si>
  <si>
    <t>作動の状況</t>
  </si>
  <si>
    <t>安全制御プログラムの型式を確認する。</t>
  </si>
  <si>
    <t>戸開走行保護装置が作動しないこと。</t>
  </si>
  <si>
    <t>特記事項</t>
  </si>
  <si>
    <t>番号</t>
  </si>
  <si>
    <t>指摘の具体的内容等</t>
  </si>
  <si>
    <t>改善策の具体的内容等</t>
  </si>
  <si>
    <t>年月</t>
  </si>
  <si>
    <t>改善（予定）</t>
  </si>
  <si>
    <t>停止距離が規定距離を超えていること。</t>
  </si>
  <si>
    <r>
      <t>m</t>
    </r>
    <r>
      <rPr>
        <sz val="11"/>
        <rFont val="ＭＳ Ｐゴシック"/>
        <family val="3"/>
      </rPr>
      <t>/min</t>
    </r>
  </si>
  <si>
    <t>上記( 1 )～( 6 )の検査結果で｢要是正｣又は｢要重点点検｣および別記第一号 1－(14)･3－(3)･4－(11)の検査結果で｢要是正｣又は｢要重点点検｣の判定がある場合は､別記第一号 2－(9)｢戸開走行保護装置｣の検査結果を｢要是正｣又は｢要重点点検｣と判定する｡</t>
  </si>
  <si>
    <t>大臣認定番号</t>
  </si>
  <si>
    <r>
      <t>E</t>
    </r>
    <r>
      <rPr>
        <sz val="11"/>
        <rFont val="ＭＳ Ｐゴシック"/>
        <family val="3"/>
      </rPr>
      <t>NNNUN-1577</t>
    </r>
  </si>
  <si>
    <r>
      <t>E</t>
    </r>
    <r>
      <rPr>
        <sz val="11"/>
        <rFont val="ＭＳ Ｐゴシック"/>
        <family val="3"/>
      </rPr>
      <t>NNNUN-1579</t>
    </r>
  </si>
  <si>
    <r>
      <t>E</t>
    </r>
    <r>
      <rPr>
        <sz val="11"/>
        <rFont val="ＭＳ Ｐゴシック"/>
        <family val="3"/>
      </rPr>
      <t>NNNUN-1652</t>
    </r>
  </si>
  <si>
    <r>
      <t>E</t>
    </r>
    <r>
      <rPr>
        <sz val="11"/>
        <rFont val="ＭＳ Ｐゴシック"/>
        <family val="3"/>
      </rPr>
      <t>NNNUN-1653</t>
    </r>
  </si>
  <si>
    <r>
      <t>E</t>
    </r>
    <r>
      <rPr>
        <sz val="11"/>
        <rFont val="ＭＳ Ｐゴシック"/>
        <family val="3"/>
      </rPr>
      <t>NNNUN-1654</t>
    </r>
  </si>
  <si>
    <r>
      <t>E</t>
    </r>
    <r>
      <rPr>
        <sz val="11"/>
        <rFont val="ＭＳ Ｐゴシック"/>
        <family val="3"/>
      </rPr>
      <t>NNNUN-1655</t>
    </r>
  </si>
  <si>
    <r>
      <t>E</t>
    </r>
    <r>
      <rPr>
        <sz val="11"/>
        <rFont val="ＭＳ Ｐゴシック"/>
        <family val="3"/>
      </rPr>
      <t>NNNUN-1656</t>
    </r>
  </si>
  <si>
    <r>
      <t>D</t>
    </r>
    <r>
      <rPr>
        <sz val="11"/>
        <rFont val="ＭＳ Ｐゴシック"/>
        <family val="3"/>
      </rPr>
      <t>BGPR-1</t>
    </r>
  </si>
  <si>
    <r>
      <t>D</t>
    </r>
    <r>
      <rPr>
        <sz val="11"/>
        <rFont val="ＭＳ Ｐゴシック"/>
        <family val="3"/>
      </rPr>
      <t>BGPR-3</t>
    </r>
  </si>
  <si>
    <r>
      <t>D</t>
    </r>
    <r>
      <rPr>
        <sz val="11"/>
        <rFont val="ＭＳ Ｐゴシック"/>
        <family val="3"/>
      </rPr>
      <t>BGJP-1</t>
    </r>
  </si>
  <si>
    <r>
      <t>D</t>
    </r>
    <r>
      <rPr>
        <sz val="11"/>
        <rFont val="ＭＳ Ｐゴシック"/>
        <family val="3"/>
      </rPr>
      <t>BGJP-2</t>
    </r>
  </si>
  <si>
    <r>
      <t>D</t>
    </r>
    <r>
      <rPr>
        <sz val="11"/>
        <rFont val="ＭＳ Ｐゴシック"/>
        <family val="3"/>
      </rPr>
      <t>BGJP-3</t>
    </r>
  </si>
  <si>
    <r>
      <t>D</t>
    </r>
    <r>
      <rPr>
        <sz val="11"/>
        <rFont val="ＭＳ Ｐゴシック"/>
        <family val="3"/>
      </rPr>
      <t>BGJP-4</t>
    </r>
  </si>
  <si>
    <r>
      <t>D</t>
    </r>
    <r>
      <rPr>
        <sz val="11"/>
        <rFont val="ＭＳ Ｐゴシック"/>
        <family val="3"/>
      </rPr>
      <t>BGJP-5</t>
    </r>
  </si>
  <si>
    <t>UCMP型式</t>
  </si>
  <si>
    <t>ｋｇ</t>
  </si>
  <si>
    <r>
      <t>H</t>
    </r>
    <r>
      <rPr>
        <sz val="11"/>
        <rFont val="ＭＳ Ｐゴシック"/>
        <family val="3"/>
      </rPr>
      <t>T</t>
    </r>
  </si>
  <si>
    <t>積載量 :</t>
  </si>
  <si>
    <t>定格速度 :</t>
  </si>
  <si>
    <t>認定番号</t>
  </si>
  <si>
    <t>つま先保護板</t>
  </si>
  <si>
    <t>型式：</t>
  </si>
  <si>
    <t>プログラム</t>
  </si>
  <si>
    <r>
      <t>J</t>
    </r>
    <r>
      <rPr>
        <sz val="11"/>
        <rFont val="ＭＳ Ｐゴシック"/>
        <family val="3"/>
      </rPr>
      <t>AA31477CAA</t>
    </r>
  </si>
  <si>
    <t>規定位置で動作しないこと。　　　　　　　　　　</t>
  </si>
  <si>
    <t>規定値：</t>
  </si>
  <si>
    <t>特定距離</t>
  </si>
  <si>
    <t>±60mm±10mm</t>
  </si>
  <si>
    <t>±60mm±15mm</t>
  </si>
  <si>
    <t>隙間が 0.4mmを超えること。（要重点点検）    　　　　　　　　　　　　　　　　　　　　　</t>
  </si>
  <si>
    <t>隙間が 0.45mmを超えること。（要是正）</t>
  </si>
  <si>
    <t>mm</t>
  </si>
  <si>
    <t>ENNNUN-1578</t>
  </si>
  <si>
    <t>DBGPR-2</t>
  </si>
  <si>
    <t>JAA31477CAA</t>
  </si>
  <si>
    <t>-</t>
  </si>
  <si>
    <t>-</t>
  </si>
  <si>
    <t>-</t>
  </si>
  <si>
    <t>-</t>
  </si>
  <si>
    <r>
      <t>G</t>
    </r>
    <r>
      <rPr>
        <sz val="11"/>
        <rFont val="ＭＳ Ｐゴシック"/>
        <family val="3"/>
      </rPr>
      <t>eN2 Life</t>
    </r>
  </si>
  <si>
    <t>〇</t>
  </si>
  <si>
    <t>ー</t>
  </si>
  <si>
    <r>
      <t>E</t>
    </r>
    <r>
      <rPr>
        <sz val="11"/>
        <rFont val="ＭＳ Ｐゴシック"/>
        <family val="3"/>
      </rPr>
      <t>NNNUN-1881</t>
    </r>
  </si>
  <si>
    <r>
      <t>E</t>
    </r>
    <r>
      <rPr>
        <sz val="11"/>
        <rFont val="ＭＳ Ｐゴシック"/>
        <family val="3"/>
      </rPr>
      <t>NNNUN-1882</t>
    </r>
  </si>
  <si>
    <r>
      <t>D</t>
    </r>
    <r>
      <rPr>
        <sz val="11"/>
        <rFont val="ＭＳ Ｐゴシック"/>
        <family val="3"/>
      </rPr>
      <t>BGJP-4-A</t>
    </r>
  </si>
  <si>
    <r>
      <t>D</t>
    </r>
    <r>
      <rPr>
        <sz val="11"/>
        <rFont val="ＭＳ Ｐゴシック"/>
        <family val="3"/>
      </rPr>
      <t>BGJP-5-A</t>
    </r>
  </si>
  <si>
    <t>リレー</t>
  </si>
  <si>
    <t>電動機及びﾌﾞﾚｰｷの励磁ｺｲﾙが電源から遮断されないこと。</t>
  </si>
  <si>
    <t>（</t>
  </si>
  <si>
    <t>）</t>
  </si>
  <si>
    <t>機　種 :</t>
  </si>
  <si>
    <t>前　回:</t>
  </si>
  <si>
    <r>
      <t>J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31414KAA</t>
    </r>
  </si>
  <si>
    <r>
      <t>JA</t>
    </r>
    <r>
      <rPr>
        <sz val="11"/>
        <rFont val="ＭＳ Ｐゴシック"/>
        <family val="3"/>
      </rPr>
      <t>A31414KAA</t>
    </r>
  </si>
  <si>
    <t>mm未満であること｡</t>
  </si>
  <si>
    <t>-</t>
  </si>
  <si>
    <t>-</t>
  </si>
  <si>
    <t>GeN2 P.R(2T)</t>
  </si>
  <si>
    <t>GeN2 B(2T)</t>
  </si>
  <si>
    <t>GeN2 B(2.6T)</t>
  </si>
  <si>
    <t>GeN2 P.R(2.6T)</t>
  </si>
  <si>
    <t>R.P(2T)</t>
  </si>
  <si>
    <t>R.P(2.6T)</t>
  </si>
  <si>
    <t>B(2T)</t>
  </si>
  <si>
    <t>B(2.6T)</t>
  </si>
  <si>
    <t>-</t>
  </si>
  <si>
    <t>-</t>
  </si>
  <si>
    <t>-</t>
  </si>
  <si>
    <t>型式：</t>
  </si>
  <si>
    <t>●</t>
  </si>
  <si>
    <t>JAA26807CEZ144</t>
  </si>
  <si>
    <t>JAA26807CEZ144</t>
  </si>
  <si>
    <t>JAA26807CEZ144</t>
  </si>
  <si>
    <t>JAA26807CEZ144</t>
  </si>
  <si>
    <t>JAA26807CEZ144</t>
  </si>
  <si>
    <t>基板の型式</t>
  </si>
  <si>
    <t>基板が指定されている型式と同一でないこと。</t>
  </si>
  <si>
    <t>ﾌﾟﾛｸﾞﾗﾑが大臣認定を受けた型式と同一でないこと。</t>
  </si>
  <si>
    <t>検査者氏名</t>
  </si>
  <si>
    <t>:</t>
  </si>
  <si>
    <t>検査日：</t>
  </si>
  <si>
    <t>年</t>
  </si>
  <si>
    <t>月</t>
  </si>
  <si>
    <t>日</t>
  </si>
  <si>
    <t>(6)</t>
  </si>
  <si>
    <t>ブレーキ</t>
  </si>
  <si>
    <r>
      <t>S</t>
    </r>
    <r>
      <rPr>
        <sz val="11"/>
        <rFont val="ＭＳ Ｐゴシック"/>
        <family val="3"/>
      </rPr>
      <t>W</t>
    </r>
  </si>
  <si>
    <t>BY</t>
  </si>
  <si>
    <r>
      <t>S</t>
    </r>
    <r>
      <rPr>
        <sz val="11"/>
        <rFont val="ＭＳ Ｐゴシック"/>
        <family val="3"/>
      </rPr>
      <t>1,S3</t>
    </r>
  </si>
  <si>
    <r>
      <t>U</t>
    </r>
    <r>
      <rPr>
        <sz val="11"/>
        <rFont val="ＭＳ Ｐゴシック"/>
        <family val="3"/>
      </rPr>
      <t>DX</t>
    </r>
  </si>
  <si>
    <t>S1,S2</t>
  </si>
  <si>
    <t>UDX</t>
  </si>
  <si>
    <t>規定部品の動作回数又は経過時間が
規定値を超えていること｡</t>
  </si>
  <si>
    <t>年経過</t>
  </si>
  <si>
    <t>万回到達</t>
  </si>
  <si>
    <t>万回</t>
  </si>
  <si>
    <t>年</t>
  </si>
  <si>
    <r>
      <t>S</t>
    </r>
    <r>
      <rPr>
        <sz val="11"/>
        <rFont val="ＭＳ Ｐゴシック"/>
        <family val="3"/>
      </rPr>
      <t>W,BY</t>
    </r>
  </si>
  <si>
    <r>
      <t>S</t>
    </r>
    <r>
      <rPr>
        <sz val="11"/>
        <rFont val="ＭＳ Ｐゴシック"/>
        <family val="3"/>
      </rPr>
      <t>1,S3,UDX</t>
    </r>
  </si>
  <si>
    <t>S1,S2,UDX</t>
  </si>
  <si>
    <t>電源</t>
  </si>
  <si>
    <t>回数</t>
  </si>
  <si>
    <t>総合</t>
  </si>
  <si>
    <t>発行 :平成 30年 6月25日Ver.5T</t>
  </si>
  <si>
    <t>安全制御プログラム</t>
  </si>
  <si>
    <t>ドアゾーン外で走行中に戸開状態にして模擬した場合の動作を確認する。</t>
  </si>
  <si>
    <t>目視及び触診により確認する｡</t>
  </si>
  <si>
    <t>かご床面からつま先保護板直線部までの長さを測定する｡</t>
  </si>
  <si>
    <t>可動制動板とコイルケースの隙間を測定する。</t>
  </si>
  <si>
    <t>ブレーキ開放時及び締結時の動作感知装置の接点信号を確認する。</t>
  </si>
  <si>
    <t>ブレーキ両側制動を確認する｡（定格速度）</t>
  </si>
  <si>
    <t>パッドの厚さの状況</t>
  </si>
  <si>
    <t>パッドの状況</t>
  </si>
  <si>
    <t>ブレーキパッドの動作感知装置</t>
  </si>
  <si>
    <t>シール部から油が流出していること。</t>
  </si>
  <si>
    <t>パッドに欠損､割れがあること。又は剥離していること｡</t>
  </si>
  <si>
    <t>ブレーキの開閉と接点信号が一致していないこと。</t>
  </si>
  <si>
    <t>元号</t>
  </si>
  <si>
    <t>昭和</t>
  </si>
  <si>
    <t>平成</t>
  </si>
  <si>
    <t>？？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</si>
</sst>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thin"/>
      <right style="hair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5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 applyProtection="1">
      <alignment horizontal="right"/>
      <protection locked="0"/>
    </xf>
    <xf numFmtId="0" fontId="21" fillId="0" borderId="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/>
      <protection/>
    </xf>
    <xf numFmtId="0" fontId="21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1" fillId="0" borderId="14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21" fillId="0" borderId="12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20" xfId="0" applyFont="1" applyBorder="1" applyAlignment="1">
      <alignment vertical="top"/>
    </xf>
    <xf numFmtId="0" fontId="21" fillId="0" borderId="18" xfId="0" applyFont="1" applyBorder="1" applyAlignment="1">
      <alignment vertical="top"/>
    </xf>
    <xf numFmtId="0" fontId="21" fillId="0" borderId="19" xfId="0" applyFont="1" applyBorder="1" applyAlignment="1">
      <alignment vertical="top"/>
    </xf>
    <xf numFmtId="0" fontId="21" fillId="0" borderId="14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1" fillId="0" borderId="22" xfId="0" applyFont="1" applyBorder="1" applyAlignment="1" applyProtection="1">
      <alignment horizontal="center"/>
      <protection locked="0"/>
    </xf>
    <xf numFmtId="0" fontId="22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2" fillId="0" borderId="22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1" fillId="0" borderId="22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24" borderId="21" xfId="0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1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49" fontId="21" fillId="0" borderId="33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/>
      <protection/>
    </xf>
    <xf numFmtId="0" fontId="21" fillId="0" borderId="16" xfId="0" applyFont="1" applyBorder="1" applyAlignment="1" applyProtection="1">
      <alignment horizont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1" fillId="0" borderId="2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right"/>
      <protection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38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49" fontId="0" fillId="0" borderId="2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36" xfId="0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2" fillId="0" borderId="34" xfId="0" applyFont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22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2" fillId="0" borderId="47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/>
      <protection/>
    </xf>
    <xf numFmtId="0" fontId="21" fillId="0" borderId="42" xfId="0" applyFont="1" applyBorder="1" applyAlignment="1" applyProtection="1">
      <alignment vertical="center" wrapText="1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2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4" xfId="0" applyFont="1" applyBorder="1" applyAlignment="1" applyProtection="1">
      <alignment vertical="center" wrapText="1"/>
      <protection/>
    </xf>
    <xf numFmtId="0" fontId="21" fillId="0" borderId="10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21" fillId="0" borderId="20" xfId="0" applyFont="1" applyBorder="1" applyAlignment="1" applyProtection="1">
      <alignment vertical="center"/>
      <protection/>
    </xf>
    <xf numFmtId="0" fontId="21" fillId="0" borderId="18" xfId="0" applyFont="1" applyBorder="1" applyAlignment="1" applyProtection="1">
      <alignment vertical="center"/>
      <protection/>
    </xf>
    <xf numFmtId="0" fontId="21" fillId="0" borderId="19" xfId="0" applyFont="1" applyBorder="1" applyAlignment="1" applyProtection="1">
      <alignment vertical="center"/>
      <protection/>
    </xf>
    <xf numFmtId="38" fontId="0" fillId="0" borderId="14" xfId="48" applyFont="1" applyBorder="1" applyAlignment="1" applyProtection="1">
      <alignment horizontal="center" vertical="center"/>
      <protection hidden="1"/>
    </xf>
    <xf numFmtId="38" fontId="0" fillId="0" borderId="10" xfId="48" applyFont="1" applyBorder="1" applyAlignment="1" applyProtection="1">
      <alignment horizontal="center" vertical="center"/>
      <protection hidden="1"/>
    </xf>
    <xf numFmtId="38" fontId="0" fillId="0" borderId="27" xfId="48" applyFont="1" applyBorder="1" applyAlignment="1" applyProtection="1">
      <alignment horizontal="center" vertical="center"/>
      <protection hidden="1"/>
    </xf>
    <xf numFmtId="38" fontId="0" fillId="0" borderId="12" xfId="48" applyFont="1" applyBorder="1" applyAlignment="1" applyProtection="1">
      <alignment horizontal="center" vertical="center"/>
      <protection hidden="1"/>
    </xf>
    <xf numFmtId="38" fontId="0" fillId="0" borderId="0" xfId="48" applyFont="1" applyBorder="1" applyAlignment="1" applyProtection="1">
      <alignment horizontal="center" vertical="center"/>
      <protection hidden="1"/>
    </xf>
    <xf numFmtId="38" fontId="0" fillId="0" borderId="28" xfId="48" applyFont="1" applyBorder="1" applyAlignment="1" applyProtection="1">
      <alignment horizontal="center" vertical="center"/>
      <protection hidden="1"/>
    </xf>
    <xf numFmtId="38" fontId="0" fillId="0" borderId="15" xfId="48" applyFont="1" applyBorder="1" applyAlignment="1" applyProtection="1">
      <alignment horizontal="center" vertical="center"/>
      <protection hidden="1"/>
    </xf>
    <xf numFmtId="38" fontId="0" fillId="0" borderId="16" xfId="48" applyFont="1" applyBorder="1" applyAlignment="1" applyProtection="1">
      <alignment horizontal="center" vertical="center"/>
      <protection hidden="1"/>
    </xf>
    <xf numFmtId="38" fontId="0" fillId="0" borderId="29" xfId="48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vertical="center"/>
      <protection/>
    </xf>
    <xf numFmtId="0" fontId="22" fillId="0" borderId="20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21" fillId="0" borderId="0" xfId="0" applyFont="1" applyAlignment="1">
      <alignment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shrinkToFit="1"/>
    </xf>
    <xf numFmtId="0" fontId="28" fillId="0" borderId="11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28" fillId="0" borderId="13" xfId="0" applyFont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center" shrinkToFit="1"/>
    </xf>
    <xf numFmtId="0" fontId="28" fillId="0" borderId="23" xfId="0" applyFont="1" applyBorder="1" applyAlignment="1">
      <alignment horizontal="left" vertical="center" shrinkToFit="1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1" fillId="0" borderId="22" xfId="0" applyFont="1" applyBorder="1" applyAlignment="1" applyProtection="1">
      <alignment horizontal="center"/>
      <protection locked="0"/>
    </xf>
    <xf numFmtId="0" fontId="21" fillId="0" borderId="22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1" fillId="0" borderId="0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47625</xdr:colOff>
      <xdr:row>45</xdr:row>
      <xdr:rowOff>28575</xdr:rowOff>
    </xdr:from>
    <xdr:to>
      <xdr:col>69</xdr:col>
      <xdr:colOff>76200</xdr:colOff>
      <xdr:row>45</xdr:row>
      <xdr:rowOff>28575</xdr:rowOff>
    </xdr:to>
    <xdr:sp>
      <xdr:nvSpPr>
        <xdr:cNvPr id="1" name="Line 20"/>
        <xdr:cNvSpPr>
          <a:spLocks/>
        </xdr:cNvSpPr>
      </xdr:nvSpPr>
      <xdr:spPr>
        <a:xfrm flipV="1">
          <a:off x="6067425" y="43148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47625</xdr:colOff>
      <xdr:row>93</xdr:row>
      <xdr:rowOff>9525</xdr:rowOff>
    </xdr:from>
    <xdr:to>
      <xdr:col>73</xdr:col>
      <xdr:colOff>0</xdr:colOff>
      <xdr:row>93</xdr:row>
      <xdr:rowOff>9525</xdr:rowOff>
    </xdr:to>
    <xdr:sp>
      <xdr:nvSpPr>
        <xdr:cNvPr id="2" name="Line 25"/>
        <xdr:cNvSpPr>
          <a:spLocks/>
        </xdr:cNvSpPr>
      </xdr:nvSpPr>
      <xdr:spPr>
        <a:xfrm>
          <a:off x="5781675" y="88677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92</xdr:row>
      <xdr:rowOff>0</xdr:rowOff>
    </xdr:from>
    <xdr:to>
      <xdr:col>54</xdr:col>
      <xdr:colOff>66675</xdr:colOff>
      <xdr:row>92</xdr:row>
      <xdr:rowOff>0</xdr:rowOff>
    </xdr:to>
    <xdr:sp>
      <xdr:nvSpPr>
        <xdr:cNvPr id="3" name="Line 27"/>
        <xdr:cNvSpPr>
          <a:spLocks/>
        </xdr:cNvSpPr>
      </xdr:nvSpPr>
      <xdr:spPr>
        <a:xfrm flipV="1">
          <a:off x="4086225" y="87630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85725</xdr:colOff>
      <xdr:row>45</xdr:row>
      <xdr:rowOff>28575</xdr:rowOff>
    </xdr:from>
    <xdr:to>
      <xdr:col>57</xdr:col>
      <xdr:colOff>76200</xdr:colOff>
      <xdr:row>45</xdr:row>
      <xdr:rowOff>28575</xdr:rowOff>
    </xdr:to>
    <xdr:sp>
      <xdr:nvSpPr>
        <xdr:cNvPr id="4" name="Line 28"/>
        <xdr:cNvSpPr>
          <a:spLocks/>
        </xdr:cNvSpPr>
      </xdr:nvSpPr>
      <xdr:spPr>
        <a:xfrm>
          <a:off x="3819525" y="43148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28575</xdr:colOff>
      <xdr:row>90</xdr:row>
      <xdr:rowOff>0</xdr:rowOff>
    </xdr:from>
    <xdr:to>
      <xdr:col>72</xdr:col>
      <xdr:colOff>76200</xdr:colOff>
      <xdr:row>90</xdr:row>
      <xdr:rowOff>0</xdr:rowOff>
    </xdr:to>
    <xdr:sp>
      <xdr:nvSpPr>
        <xdr:cNvPr id="5" name="Line 25"/>
        <xdr:cNvSpPr>
          <a:spLocks/>
        </xdr:cNvSpPr>
      </xdr:nvSpPr>
      <xdr:spPr>
        <a:xfrm>
          <a:off x="5762625" y="8572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28</xdr:row>
      <xdr:rowOff>57150</xdr:rowOff>
    </xdr:from>
    <xdr:to>
      <xdr:col>54</xdr:col>
      <xdr:colOff>47625</xdr:colOff>
      <xdr:row>28</xdr:row>
      <xdr:rowOff>57150</xdr:rowOff>
    </xdr:to>
    <xdr:sp>
      <xdr:nvSpPr>
        <xdr:cNvPr id="6" name="Line 155"/>
        <xdr:cNvSpPr>
          <a:spLocks/>
        </xdr:cNvSpPr>
      </xdr:nvSpPr>
      <xdr:spPr>
        <a:xfrm>
          <a:off x="3609975" y="27241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28</xdr:row>
      <xdr:rowOff>57150</xdr:rowOff>
    </xdr:from>
    <xdr:to>
      <xdr:col>71</xdr:col>
      <xdr:colOff>0</xdr:colOff>
      <xdr:row>28</xdr:row>
      <xdr:rowOff>57150</xdr:rowOff>
    </xdr:to>
    <xdr:sp>
      <xdr:nvSpPr>
        <xdr:cNvPr id="7" name="Line 21"/>
        <xdr:cNvSpPr>
          <a:spLocks/>
        </xdr:cNvSpPr>
      </xdr:nvSpPr>
      <xdr:spPr>
        <a:xfrm>
          <a:off x="5838825" y="27241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24</xdr:row>
      <xdr:rowOff>66675</xdr:rowOff>
    </xdr:from>
    <xdr:to>
      <xdr:col>55</xdr:col>
      <xdr:colOff>0</xdr:colOff>
      <xdr:row>24</xdr:row>
      <xdr:rowOff>66675</xdr:rowOff>
    </xdr:to>
    <xdr:sp>
      <xdr:nvSpPr>
        <xdr:cNvPr id="8" name="Line 155"/>
        <xdr:cNvSpPr>
          <a:spLocks/>
        </xdr:cNvSpPr>
      </xdr:nvSpPr>
      <xdr:spPr>
        <a:xfrm>
          <a:off x="3657600" y="23526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85725</xdr:colOff>
      <xdr:row>24</xdr:row>
      <xdr:rowOff>66675</xdr:rowOff>
    </xdr:from>
    <xdr:to>
      <xdr:col>70</xdr:col>
      <xdr:colOff>76200</xdr:colOff>
      <xdr:row>24</xdr:row>
      <xdr:rowOff>66675</xdr:rowOff>
    </xdr:to>
    <xdr:sp>
      <xdr:nvSpPr>
        <xdr:cNvPr id="9" name="Line 21"/>
        <xdr:cNvSpPr>
          <a:spLocks/>
        </xdr:cNvSpPr>
      </xdr:nvSpPr>
      <xdr:spPr>
        <a:xfrm>
          <a:off x="5819775" y="23526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N293"/>
  <sheetViews>
    <sheetView showGridLines="0" tabSelected="1" view="pageBreakPreview" zoomScaleSheetLayoutView="100" zoomScalePageLayoutView="0" workbookViewId="0" topLeftCell="A1">
      <selection activeCell="DP18" sqref="DP18"/>
    </sheetView>
  </sheetViews>
  <sheetFormatPr defaultColWidth="9.00390625" defaultRowHeight="13.5"/>
  <cols>
    <col min="1" max="4" width="1.625" style="1" customWidth="1"/>
    <col min="5" max="89" width="1.25" style="1" customWidth="1"/>
    <col min="90" max="92" width="5.625" style="1" customWidth="1"/>
    <col min="93" max="118" width="5.625" style="1" hidden="1" customWidth="1"/>
    <col min="119" max="119" width="5.625" style="1" customWidth="1"/>
    <col min="120" max="16384" width="9.00390625" style="1" customWidth="1"/>
  </cols>
  <sheetData>
    <row r="1" ht="7.5" customHeight="1"/>
    <row r="2" ht="7.5" customHeight="1"/>
    <row r="3" spans="5:89" ht="7.5" customHeight="1">
      <c r="E3" s="363" t="s">
        <v>15</v>
      </c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364"/>
    </row>
    <row r="4" spans="5:89" ht="7.5" customHeight="1"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4"/>
      <c r="BI4" s="364"/>
      <c r="BJ4" s="364"/>
      <c r="BK4" s="364"/>
      <c r="BL4" s="364"/>
      <c r="BM4" s="364"/>
      <c r="BN4" s="364"/>
      <c r="BO4" s="364"/>
      <c r="BP4" s="364"/>
      <c r="BQ4" s="364"/>
      <c r="BR4" s="364"/>
      <c r="BS4" s="364"/>
      <c r="BT4" s="364"/>
      <c r="BU4" s="364"/>
      <c r="BV4" s="364"/>
      <c r="BW4" s="364"/>
      <c r="BX4" s="364"/>
      <c r="BY4" s="364"/>
      <c r="BZ4" s="364"/>
      <c r="CA4" s="364"/>
      <c r="CB4" s="364"/>
      <c r="CC4" s="364"/>
      <c r="CD4" s="364"/>
      <c r="CE4" s="364"/>
      <c r="CF4" s="364"/>
      <c r="CG4" s="364"/>
      <c r="CH4" s="364"/>
      <c r="CI4" s="364"/>
      <c r="CJ4" s="364"/>
      <c r="CK4" s="364"/>
    </row>
    <row r="5" spans="5:93" ht="7.5" customHeight="1">
      <c r="E5" s="8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87"/>
      <c r="U5" s="87"/>
      <c r="V5" s="87"/>
      <c r="W5" s="87"/>
      <c r="X5" s="87"/>
      <c r="Y5" s="87"/>
      <c r="Z5" s="87"/>
      <c r="AA5" s="509" t="s">
        <v>62</v>
      </c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7" t="s">
        <v>82</v>
      </c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9" t="s">
        <v>77</v>
      </c>
      <c r="AY5" s="509"/>
      <c r="AZ5" s="509"/>
      <c r="BA5" s="509"/>
      <c r="BB5" s="509"/>
      <c r="BC5" s="509"/>
      <c r="BD5" s="509"/>
      <c r="BE5" s="509"/>
      <c r="BF5" s="509"/>
      <c r="BG5" s="509" t="str">
        <f>IF(OR(AL5="認定番号",AL5=""),"？",VLOOKUP(AL5,CY27:CZ36,2,FALSE))</f>
        <v>？</v>
      </c>
      <c r="BH5" s="509"/>
      <c r="BI5" s="509"/>
      <c r="BJ5" s="509"/>
      <c r="BK5" s="509"/>
      <c r="BL5" s="509"/>
      <c r="BM5" s="509"/>
      <c r="BN5" s="509"/>
      <c r="BO5" s="509"/>
      <c r="BP5" s="509"/>
      <c r="BQ5" s="87"/>
      <c r="BR5" s="87"/>
      <c r="BS5" s="87"/>
      <c r="BT5" s="8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</row>
    <row r="6" spans="5:93" ht="7.5" customHeight="1"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87"/>
      <c r="S6" s="87"/>
      <c r="T6" s="87"/>
      <c r="U6" s="87"/>
      <c r="V6" s="87"/>
      <c r="W6" s="87"/>
      <c r="X6" s="87"/>
      <c r="Y6" s="87"/>
      <c r="Z6" s="87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7"/>
      <c r="AM6" s="507"/>
      <c r="AN6" s="507"/>
      <c r="AO6" s="507"/>
      <c r="AP6" s="507"/>
      <c r="AQ6" s="507"/>
      <c r="AR6" s="507"/>
      <c r="AS6" s="507"/>
      <c r="AT6" s="507"/>
      <c r="AU6" s="507"/>
      <c r="AV6" s="507"/>
      <c r="AW6" s="507"/>
      <c r="AX6" s="509"/>
      <c r="AY6" s="509"/>
      <c r="AZ6" s="509"/>
      <c r="BA6" s="509"/>
      <c r="BB6" s="509"/>
      <c r="BC6" s="509"/>
      <c r="BD6" s="509"/>
      <c r="BE6" s="509"/>
      <c r="BF6" s="509"/>
      <c r="BG6" s="509"/>
      <c r="BH6" s="509"/>
      <c r="BI6" s="509"/>
      <c r="BJ6" s="509"/>
      <c r="BK6" s="509"/>
      <c r="BL6" s="509"/>
      <c r="BM6" s="509"/>
      <c r="BN6" s="509"/>
      <c r="BO6" s="509"/>
      <c r="BP6" s="509"/>
      <c r="BQ6" s="87"/>
      <c r="BR6" s="87"/>
      <c r="BS6" s="87"/>
      <c r="BT6" s="8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</row>
    <row r="7" spans="5:89" ht="7.5" customHeight="1"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</row>
    <row r="8" spans="5:89" ht="7.5" customHeight="1"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0"/>
      <c r="AP8" s="30"/>
      <c r="AQ8" s="510" t="s">
        <v>80</v>
      </c>
      <c r="AR8" s="511"/>
      <c r="AS8" s="511"/>
      <c r="AT8" s="511"/>
      <c r="AU8" s="511"/>
      <c r="AV8" s="511"/>
      <c r="AW8" s="138"/>
      <c r="AX8" s="138"/>
      <c r="AY8" s="138"/>
      <c r="AZ8" s="138"/>
      <c r="BA8" s="138"/>
      <c r="BB8" s="229" t="s">
        <v>78</v>
      </c>
      <c r="BC8" s="229"/>
      <c r="BD8" s="229"/>
      <c r="BE8" s="229"/>
      <c r="BF8" s="229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</row>
    <row r="9" spans="5:89" ht="7.5" customHeight="1"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0"/>
      <c r="AP9" s="30"/>
      <c r="AQ9" s="512"/>
      <c r="AR9" s="512"/>
      <c r="AS9" s="512"/>
      <c r="AT9" s="512"/>
      <c r="AU9" s="512"/>
      <c r="AV9" s="512"/>
      <c r="AW9" s="139"/>
      <c r="AX9" s="139"/>
      <c r="AY9" s="139"/>
      <c r="AZ9" s="139"/>
      <c r="BA9" s="139"/>
      <c r="BB9" s="340"/>
      <c r="BC9" s="340"/>
      <c r="BD9" s="340"/>
      <c r="BE9" s="340"/>
      <c r="BF9" s="340"/>
      <c r="BG9" s="32"/>
      <c r="BH9" s="17"/>
      <c r="BI9" s="17"/>
      <c r="BJ9" s="17"/>
      <c r="BK9" s="17"/>
      <c r="BL9" s="17"/>
      <c r="BM9" s="17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</row>
    <row r="10" spans="6:89" ht="7.5" customHeight="1">
      <c r="F10" s="365" t="s">
        <v>23</v>
      </c>
      <c r="G10" s="365"/>
      <c r="H10" s="365"/>
      <c r="I10" s="365"/>
      <c r="J10" s="365"/>
      <c r="K10" s="365"/>
      <c r="L10" s="365"/>
      <c r="M10" s="365"/>
      <c r="N10" s="365"/>
      <c r="O10" s="365"/>
      <c r="P10" s="181" t="s">
        <v>24</v>
      </c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Q10" s="518" t="s">
        <v>81</v>
      </c>
      <c r="AR10" s="519"/>
      <c r="AS10" s="519"/>
      <c r="AT10" s="519"/>
      <c r="AU10" s="519"/>
      <c r="AV10" s="519"/>
      <c r="AW10" s="521"/>
      <c r="AX10" s="521"/>
      <c r="AY10" s="521"/>
      <c r="AZ10" s="521"/>
      <c r="BA10" s="521"/>
      <c r="BB10" s="516" t="s">
        <v>60</v>
      </c>
      <c r="BC10" s="516"/>
      <c r="BD10" s="516"/>
      <c r="BE10" s="516"/>
      <c r="BF10" s="516"/>
      <c r="BG10" s="32"/>
      <c r="BH10" s="3"/>
      <c r="BI10" s="3"/>
      <c r="BJ10" s="3"/>
      <c r="BK10" s="3"/>
      <c r="BL10" s="3"/>
      <c r="BM10" s="3"/>
      <c r="BN10" s="342" t="s">
        <v>166</v>
      </c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</row>
    <row r="11" spans="6:89" ht="7.5" customHeight="1"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182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Q11" s="520"/>
      <c r="AR11" s="520"/>
      <c r="AS11" s="520"/>
      <c r="AT11" s="520"/>
      <c r="AU11" s="520"/>
      <c r="AV11" s="520"/>
      <c r="AW11" s="522"/>
      <c r="AX11" s="522"/>
      <c r="AY11" s="522"/>
      <c r="AZ11" s="522"/>
      <c r="BA11" s="522"/>
      <c r="BB11" s="517"/>
      <c r="BC11" s="517"/>
      <c r="BD11" s="517"/>
      <c r="BE11" s="517"/>
      <c r="BF11" s="517"/>
      <c r="BG11" s="19"/>
      <c r="BH11" s="19"/>
      <c r="BI11" s="31"/>
      <c r="BJ11" s="13"/>
      <c r="BK11" s="13"/>
      <c r="BL11" s="13"/>
      <c r="BM11" s="13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</row>
    <row r="12" spans="6:89" ht="7.5" customHeight="1">
      <c r="F12" s="365" t="s">
        <v>22</v>
      </c>
      <c r="G12" s="365"/>
      <c r="H12" s="365"/>
      <c r="I12" s="365"/>
      <c r="J12" s="365"/>
      <c r="K12" s="365"/>
      <c r="L12" s="365"/>
      <c r="M12" s="365"/>
      <c r="N12" s="365"/>
      <c r="O12" s="365"/>
      <c r="P12" s="181" t="s">
        <v>26</v>
      </c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Q12" s="514" t="s">
        <v>113</v>
      </c>
      <c r="AR12" s="514"/>
      <c r="AS12" s="514"/>
      <c r="AT12" s="514"/>
      <c r="AU12" s="514"/>
      <c r="AV12" s="514"/>
      <c r="AW12" s="513"/>
      <c r="AX12" s="513"/>
      <c r="AY12" s="513"/>
      <c r="AZ12" s="513"/>
      <c r="BA12" s="513"/>
      <c r="BB12" s="513"/>
      <c r="BC12" s="513"/>
      <c r="BD12" s="513"/>
      <c r="BE12" s="513"/>
      <c r="BF12" s="513"/>
      <c r="BG12" s="2"/>
      <c r="BH12" s="2"/>
      <c r="BI12" s="2"/>
      <c r="BJ12" s="345"/>
      <c r="BK12" s="345"/>
      <c r="BL12" s="345"/>
      <c r="BM12" s="345"/>
      <c r="BO12" s="111"/>
      <c r="BP12" s="111"/>
      <c r="BQ12" s="111"/>
      <c r="BR12" s="111"/>
      <c r="BS12" s="111"/>
      <c r="BT12" s="111"/>
      <c r="BU12" s="111"/>
      <c r="BV12" s="111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111"/>
      <c r="CJ12" s="111"/>
      <c r="CK12" s="111"/>
    </row>
    <row r="13" spans="6:89" ht="7.5" customHeight="1"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182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Q13" s="515"/>
      <c r="AR13" s="515"/>
      <c r="AS13" s="515"/>
      <c r="AT13" s="515"/>
      <c r="AU13" s="515"/>
      <c r="AV13" s="515"/>
      <c r="AW13" s="437"/>
      <c r="AX13" s="437"/>
      <c r="AY13" s="437"/>
      <c r="AZ13" s="437"/>
      <c r="BA13" s="437"/>
      <c r="BB13" s="437"/>
      <c r="BC13" s="437"/>
      <c r="BD13" s="437"/>
      <c r="BE13" s="437"/>
      <c r="BF13" s="437"/>
      <c r="BG13" s="2"/>
      <c r="BH13" s="2"/>
      <c r="BI13" s="2"/>
      <c r="BJ13" s="345"/>
      <c r="BK13" s="345"/>
      <c r="BL13" s="345"/>
      <c r="BM13" s="345"/>
      <c r="BO13" s="111"/>
      <c r="BP13" s="111"/>
      <c r="BQ13" s="111"/>
      <c r="BR13" s="111"/>
      <c r="BS13" s="111"/>
      <c r="BT13" s="111"/>
      <c r="BU13" s="111"/>
      <c r="BV13" s="111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111"/>
      <c r="CJ13" s="111"/>
      <c r="CK13" s="111"/>
    </row>
    <row r="14" spans="6:89" ht="7.5" customHeight="1">
      <c r="F14" s="202" t="s">
        <v>141</v>
      </c>
      <c r="G14" s="202"/>
      <c r="H14" s="202"/>
      <c r="I14" s="202"/>
      <c r="J14" s="202"/>
      <c r="K14" s="202"/>
      <c r="L14" s="202"/>
      <c r="M14" s="202"/>
      <c r="N14" s="202"/>
      <c r="O14" s="202"/>
      <c r="P14" s="181" t="s">
        <v>142</v>
      </c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Q14" s="233" t="s">
        <v>143</v>
      </c>
      <c r="AR14" s="233"/>
      <c r="AS14" s="233"/>
      <c r="AT14" s="233"/>
      <c r="AU14" s="233"/>
      <c r="AV14" s="233" t="s">
        <v>182</v>
      </c>
      <c r="AW14" s="233"/>
      <c r="AX14" s="233"/>
      <c r="AY14" s="345"/>
      <c r="AZ14" s="345"/>
      <c r="BA14" s="345"/>
      <c r="BB14" s="233" t="s">
        <v>144</v>
      </c>
      <c r="BC14" s="233"/>
      <c r="BD14" s="345"/>
      <c r="BE14" s="345"/>
      <c r="BF14" s="345"/>
      <c r="BG14" s="233" t="s">
        <v>145</v>
      </c>
      <c r="BH14" s="233"/>
      <c r="BI14" s="345"/>
      <c r="BJ14" s="345"/>
      <c r="BK14" s="345"/>
      <c r="BL14" s="233" t="s">
        <v>146</v>
      </c>
      <c r="BM14" s="233"/>
      <c r="BN14" s="13"/>
      <c r="BO14" s="206" t="s">
        <v>20</v>
      </c>
      <c r="BP14" s="206"/>
      <c r="BQ14" s="206"/>
      <c r="BR14" s="206"/>
      <c r="BS14" s="206"/>
      <c r="BT14" s="206"/>
      <c r="BU14" s="206"/>
      <c r="BV14" s="206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6" t="s">
        <v>33</v>
      </c>
      <c r="CJ14" s="206"/>
      <c r="CK14" s="206"/>
    </row>
    <row r="15" spans="6:89" ht="7.5" customHeight="1"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182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Q15" s="234"/>
      <c r="AR15" s="234"/>
      <c r="AS15" s="234"/>
      <c r="AT15" s="234"/>
      <c r="AU15" s="234"/>
      <c r="AV15" s="234"/>
      <c r="AW15" s="234"/>
      <c r="AX15" s="234"/>
      <c r="AY15" s="437"/>
      <c r="AZ15" s="437"/>
      <c r="BA15" s="437"/>
      <c r="BB15" s="234"/>
      <c r="BC15" s="234"/>
      <c r="BD15" s="437"/>
      <c r="BE15" s="437"/>
      <c r="BF15" s="437"/>
      <c r="BG15" s="234"/>
      <c r="BH15" s="234"/>
      <c r="BI15" s="437"/>
      <c r="BJ15" s="437"/>
      <c r="BK15" s="437"/>
      <c r="BL15" s="234"/>
      <c r="BM15" s="234"/>
      <c r="BN15" s="13"/>
      <c r="BO15" s="207"/>
      <c r="BP15" s="207"/>
      <c r="BQ15" s="207"/>
      <c r="BR15" s="207"/>
      <c r="BS15" s="207"/>
      <c r="BT15" s="207"/>
      <c r="BU15" s="207"/>
      <c r="BV15" s="207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7"/>
      <c r="CJ15" s="207"/>
      <c r="CK15" s="207"/>
    </row>
    <row r="16" spans="6:89" ht="7.5" customHeight="1"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3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Q16" s="109"/>
      <c r="AR16" s="109"/>
      <c r="AS16" s="109"/>
      <c r="AT16" s="109"/>
      <c r="AU16" s="109"/>
      <c r="AV16" s="109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2"/>
      <c r="BH16" s="2"/>
      <c r="BI16" s="2"/>
      <c r="BJ16" s="110"/>
      <c r="BK16" s="110"/>
      <c r="BL16" s="110"/>
      <c r="BM16" s="110"/>
      <c r="BO16" s="63"/>
      <c r="BP16" s="63"/>
      <c r="BQ16" s="63"/>
      <c r="BR16" s="63"/>
      <c r="BS16" s="63"/>
      <c r="BT16" s="63"/>
      <c r="BU16" s="63"/>
      <c r="BV16" s="63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63"/>
      <c r="CJ16" s="63"/>
      <c r="CK16" s="63"/>
    </row>
    <row r="17" spans="5:89" ht="7.5" customHeight="1">
      <c r="E17" s="183" t="s">
        <v>0</v>
      </c>
      <c r="F17" s="184"/>
      <c r="G17" s="184"/>
      <c r="H17" s="184"/>
      <c r="I17" s="184"/>
      <c r="J17" s="184"/>
      <c r="K17" s="184"/>
      <c r="L17" s="185"/>
      <c r="M17" s="192" t="s">
        <v>1</v>
      </c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2" t="s">
        <v>4</v>
      </c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2" t="s">
        <v>3</v>
      </c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361" t="s">
        <v>5</v>
      </c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235" t="s">
        <v>6</v>
      </c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7"/>
    </row>
    <row r="18" spans="5:100" ht="7.5" customHeight="1">
      <c r="E18" s="186"/>
      <c r="F18" s="187"/>
      <c r="G18" s="187"/>
      <c r="H18" s="187"/>
      <c r="I18" s="187"/>
      <c r="J18" s="187"/>
      <c r="K18" s="187"/>
      <c r="L18" s="188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362"/>
      <c r="BU18" s="362"/>
      <c r="BV18" s="362"/>
      <c r="BW18" s="238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40"/>
      <c r="CU18" s="68"/>
      <c r="CV18" s="68"/>
    </row>
    <row r="19" spans="5:102" ht="7.5" customHeight="1">
      <c r="E19" s="186"/>
      <c r="F19" s="187"/>
      <c r="G19" s="187"/>
      <c r="H19" s="187"/>
      <c r="I19" s="187"/>
      <c r="J19" s="187"/>
      <c r="K19" s="187"/>
      <c r="L19" s="188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55" t="s">
        <v>16</v>
      </c>
      <c r="BX19" s="356"/>
      <c r="BY19" s="356"/>
      <c r="BZ19" s="356"/>
      <c r="CA19" s="357"/>
      <c r="CB19" s="346" t="s">
        <v>40</v>
      </c>
      <c r="CC19" s="347"/>
      <c r="CD19" s="347"/>
      <c r="CE19" s="347"/>
      <c r="CF19" s="348"/>
      <c r="CG19" s="359" t="s">
        <v>17</v>
      </c>
      <c r="CH19" s="356"/>
      <c r="CI19" s="356"/>
      <c r="CJ19" s="357"/>
      <c r="CK19" s="360"/>
      <c r="CU19" s="19"/>
      <c r="CV19" s="19"/>
      <c r="CX19" s="72"/>
    </row>
    <row r="20" spans="5:104" ht="7.5" customHeight="1">
      <c r="E20" s="186"/>
      <c r="F20" s="187"/>
      <c r="G20" s="187"/>
      <c r="H20" s="187"/>
      <c r="I20" s="187"/>
      <c r="J20" s="187"/>
      <c r="K20" s="187"/>
      <c r="L20" s="188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55"/>
      <c r="BX20" s="356"/>
      <c r="BY20" s="356"/>
      <c r="BZ20" s="356"/>
      <c r="CA20" s="357"/>
      <c r="CB20" s="349"/>
      <c r="CC20" s="350"/>
      <c r="CD20" s="350"/>
      <c r="CE20" s="350"/>
      <c r="CF20" s="351"/>
      <c r="CG20" s="359"/>
      <c r="CH20" s="356"/>
      <c r="CI20" s="356"/>
      <c r="CJ20" s="357"/>
      <c r="CK20" s="360"/>
      <c r="CU20" s="19"/>
      <c r="CV20" s="19"/>
      <c r="CZ20" s="35"/>
    </row>
    <row r="21" spans="3:104" ht="7.5" customHeight="1">
      <c r="C21" s="17"/>
      <c r="D21" s="17"/>
      <c r="E21" s="189"/>
      <c r="F21" s="190"/>
      <c r="G21" s="190"/>
      <c r="H21" s="190"/>
      <c r="I21" s="190"/>
      <c r="J21" s="190"/>
      <c r="K21" s="190"/>
      <c r="L21" s="191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362"/>
      <c r="BI21" s="362"/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  <c r="BT21" s="362"/>
      <c r="BU21" s="362"/>
      <c r="BV21" s="362"/>
      <c r="BW21" s="358"/>
      <c r="BX21" s="356"/>
      <c r="BY21" s="356"/>
      <c r="BZ21" s="356"/>
      <c r="CA21" s="357"/>
      <c r="CB21" s="352"/>
      <c r="CC21" s="353"/>
      <c r="CD21" s="353"/>
      <c r="CE21" s="353"/>
      <c r="CF21" s="354"/>
      <c r="CG21" s="356"/>
      <c r="CH21" s="356"/>
      <c r="CI21" s="356"/>
      <c r="CJ21" s="357"/>
      <c r="CK21" s="360"/>
      <c r="CU21" s="19"/>
      <c r="CV21" s="19"/>
      <c r="CX21" s="72"/>
      <c r="CZ21" s="35"/>
    </row>
    <row r="22" spans="3:104" ht="7.5" customHeight="1">
      <c r="C22" s="17"/>
      <c r="D22" s="17"/>
      <c r="E22" s="196" t="s">
        <v>27</v>
      </c>
      <c r="F22" s="197"/>
      <c r="G22" s="208" t="s">
        <v>167</v>
      </c>
      <c r="H22" s="208"/>
      <c r="I22" s="208"/>
      <c r="J22" s="208"/>
      <c r="K22" s="208"/>
      <c r="L22" s="209"/>
      <c r="M22" s="214" t="s">
        <v>49</v>
      </c>
      <c r="N22" s="208"/>
      <c r="O22" s="208"/>
      <c r="P22" s="208"/>
      <c r="Q22" s="208"/>
      <c r="R22" s="208"/>
      <c r="S22" s="208"/>
      <c r="T22" s="208"/>
      <c r="U22" s="208"/>
      <c r="V22" s="208"/>
      <c r="W22" s="209"/>
      <c r="X22" s="219" t="s">
        <v>51</v>
      </c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1"/>
      <c r="AK22" s="508">
        <f>IF(BI24="","",CR29)</f>
      </c>
      <c r="AL22" s="236"/>
      <c r="AM22" s="505" t="s">
        <v>139</v>
      </c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  <c r="AZ22" s="505"/>
      <c r="BA22" s="505"/>
      <c r="BB22" s="505"/>
      <c r="BC22" s="505"/>
      <c r="BD22" s="505"/>
      <c r="BE22" s="505"/>
      <c r="BF22" s="505"/>
      <c r="BG22" s="506"/>
      <c r="BH22" s="225" t="s">
        <v>138</v>
      </c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7"/>
      <c r="BW22" s="142">
        <f>IF(AND(BI28="",BI24=""),"",(IF(OR(BI28=AP28,BI24=AP24),"○","")))</f>
      </c>
      <c r="BX22" s="143"/>
      <c r="BY22" s="143"/>
      <c r="BZ22" s="143"/>
      <c r="CA22" s="144"/>
      <c r="CB22" s="241" t="s">
        <v>43</v>
      </c>
      <c r="CC22" s="242"/>
      <c r="CD22" s="242"/>
      <c r="CE22" s="242"/>
      <c r="CF22" s="243"/>
      <c r="CG22" s="151">
        <f>IF(AND(BI28="",BI24=""),"",(IF(NOT(OR(BI28=AP28,BI24=AP24)),"○","")))</f>
      </c>
      <c r="CH22" s="143"/>
      <c r="CI22" s="143"/>
      <c r="CJ22" s="143"/>
      <c r="CK22" s="152"/>
      <c r="CU22" s="19"/>
      <c r="CV22" s="19"/>
      <c r="CX22" s="72"/>
      <c r="CZ22" s="35"/>
    </row>
    <row r="23" spans="3:104" ht="7.5" customHeight="1">
      <c r="C23" s="17"/>
      <c r="D23" s="17"/>
      <c r="E23" s="198"/>
      <c r="F23" s="199"/>
      <c r="G23" s="210"/>
      <c r="H23" s="210"/>
      <c r="I23" s="210"/>
      <c r="J23" s="210"/>
      <c r="K23" s="210"/>
      <c r="L23" s="211"/>
      <c r="M23" s="215"/>
      <c r="N23" s="210"/>
      <c r="O23" s="210"/>
      <c r="P23" s="210"/>
      <c r="Q23" s="210"/>
      <c r="R23" s="210"/>
      <c r="S23" s="210"/>
      <c r="T23" s="210"/>
      <c r="U23" s="210"/>
      <c r="V23" s="210"/>
      <c r="W23" s="211"/>
      <c r="X23" s="160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2"/>
      <c r="AK23" s="458"/>
      <c r="AL23" s="364"/>
      <c r="AM23" s="503"/>
      <c r="AN23" s="503"/>
      <c r="AO23" s="503"/>
      <c r="AP23" s="503"/>
      <c r="AQ23" s="503"/>
      <c r="AR23" s="503"/>
      <c r="AS23" s="503"/>
      <c r="AT23" s="503"/>
      <c r="AU23" s="503"/>
      <c r="AV23" s="503"/>
      <c r="AW23" s="503"/>
      <c r="AX23" s="503"/>
      <c r="AY23" s="503"/>
      <c r="AZ23" s="503"/>
      <c r="BA23" s="503"/>
      <c r="BB23" s="503"/>
      <c r="BC23" s="503"/>
      <c r="BD23" s="503"/>
      <c r="BE23" s="503"/>
      <c r="BF23" s="503"/>
      <c r="BG23" s="504"/>
      <c r="BH23" s="228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30"/>
      <c r="BW23" s="145"/>
      <c r="BX23" s="146"/>
      <c r="BY23" s="146"/>
      <c r="BZ23" s="146"/>
      <c r="CA23" s="147"/>
      <c r="CB23" s="134"/>
      <c r="CC23" s="127"/>
      <c r="CD23" s="127"/>
      <c r="CE23" s="127"/>
      <c r="CF23" s="128"/>
      <c r="CG23" s="153"/>
      <c r="CH23" s="146"/>
      <c r="CI23" s="146"/>
      <c r="CJ23" s="146"/>
      <c r="CK23" s="154"/>
      <c r="CU23" s="19"/>
      <c r="CV23" s="19"/>
      <c r="CX23" s="72"/>
      <c r="CZ23" s="35"/>
    </row>
    <row r="24" spans="3:104" ht="7.5" customHeight="1">
      <c r="C24" s="17"/>
      <c r="D24" s="17"/>
      <c r="E24" s="198"/>
      <c r="F24" s="199"/>
      <c r="G24" s="210"/>
      <c r="H24" s="210"/>
      <c r="I24" s="210"/>
      <c r="J24" s="210"/>
      <c r="K24" s="210"/>
      <c r="L24" s="211"/>
      <c r="M24" s="215"/>
      <c r="N24" s="210"/>
      <c r="O24" s="210"/>
      <c r="P24" s="210"/>
      <c r="Q24" s="210"/>
      <c r="R24" s="210"/>
      <c r="S24" s="210"/>
      <c r="T24" s="210"/>
      <c r="U24" s="210"/>
      <c r="V24" s="210"/>
      <c r="W24" s="211"/>
      <c r="X24" s="160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2"/>
      <c r="AK24" s="18"/>
      <c r="AL24" s="140" t="s">
        <v>131</v>
      </c>
      <c r="AM24" s="140"/>
      <c r="AN24" s="140"/>
      <c r="AO24" s="140"/>
      <c r="AP24" s="173" t="str">
        <f>IF(OR(AL5="認定番号",AL5=""),"?",VLOOKUP(AL5,CY27:DN36,5,FALSE))</f>
        <v>?</v>
      </c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7"/>
      <c r="BD24" s="19"/>
      <c r="BE24" s="19"/>
      <c r="BF24" s="19"/>
      <c r="BG24" s="20"/>
      <c r="BH24" s="19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9"/>
      <c r="BU24" s="19"/>
      <c r="BV24" s="19"/>
      <c r="BW24" s="145"/>
      <c r="BX24" s="146"/>
      <c r="BY24" s="146"/>
      <c r="BZ24" s="146"/>
      <c r="CA24" s="147"/>
      <c r="CB24" s="134"/>
      <c r="CC24" s="127"/>
      <c r="CD24" s="127"/>
      <c r="CE24" s="127"/>
      <c r="CF24" s="128"/>
      <c r="CG24" s="153"/>
      <c r="CH24" s="146"/>
      <c r="CI24" s="146"/>
      <c r="CJ24" s="146"/>
      <c r="CK24" s="154"/>
      <c r="CU24" s="19"/>
      <c r="CV24" s="19"/>
      <c r="CX24" s="72"/>
      <c r="CZ24" s="35"/>
    </row>
    <row r="25" spans="3:104" ht="7.5" customHeight="1">
      <c r="C25" s="17"/>
      <c r="D25" s="17"/>
      <c r="E25" s="198"/>
      <c r="F25" s="199"/>
      <c r="G25" s="210"/>
      <c r="H25" s="210"/>
      <c r="I25" s="210"/>
      <c r="J25" s="210"/>
      <c r="K25" s="210"/>
      <c r="L25" s="211"/>
      <c r="M25" s="215"/>
      <c r="N25" s="210"/>
      <c r="O25" s="210"/>
      <c r="P25" s="210"/>
      <c r="Q25" s="210"/>
      <c r="R25" s="210"/>
      <c r="S25" s="210"/>
      <c r="T25" s="210"/>
      <c r="U25" s="210"/>
      <c r="V25" s="210"/>
      <c r="W25" s="211"/>
      <c r="X25" s="160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2"/>
      <c r="AK25" s="18"/>
      <c r="AL25" s="231"/>
      <c r="AM25" s="231"/>
      <c r="AN25" s="231"/>
      <c r="AO25" s="231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57"/>
      <c r="BD25" s="19"/>
      <c r="BE25" s="19"/>
      <c r="BF25" s="19"/>
      <c r="BG25" s="20"/>
      <c r="BH25" s="19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19"/>
      <c r="BU25" s="19"/>
      <c r="BV25" s="19"/>
      <c r="BW25" s="145"/>
      <c r="BX25" s="146"/>
      <c r="BY25" s="146"/>
      <c r="BZ25" s="146"/>
      <c r="CA25" s="147"/>
      <c r="CB25" s="134"/>
      <c r="CC25" s="127"/>
      <c r="CD25" s="127"/>
      <c r="CE25" s="127"/>
      <c r="CF25" s="128"/>
      <c r="CG25" s="153"/>
      <c r="CH25" s="146"/>
      <c r="CI25" s="146"/>
      <c r="CJ25" s="146"/>
      <c r="CK25" s="154"/>
      <c r="CU25" s="19"/>
      <c r="CV25" s="19"/>
      <c r="CX25" s="72"/>
      <c r="CZ25" s="35"/>
    </row>
    <row r="26" spans="5:118" ht="7.5" customHeight="1">
      <c r="E26" s="198"/>
      <c r="F26" s="199"/>
      <c r="G26" s="210"/>
      <c r="H26" s="210"/>
      <c r="I26" s="210"/>
      <c r="J26" s="210"/>
      <c r="K26" s="210"/>
      <c r="L26" s="211"/>
      <c r="M26" s="215"/>
      <c r="N26" s="210"/>
      <c r="O26" s="210"/>
      <c r="P26" s="210"/>
      <c r="Q26" s="210"/>
      <c r="R26" s="210"/>
      <c r="S26" s="210"/>
      <c r="T26" s="210"/>
      <c r="U26" s="210"/>
      <c r="V26" s="210"/>
      <c r="W26" s="211"/>
      <c r="X26" s="160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2"/>
      <c r="AK26" s="458">
        <f>IF(BI28="","",CR29)</f>
      </c>
      <c r="AL26" s="364"/>
      <c r="AM26" s="501" t="s">
        <v>140</v>
      </c>
      <c r="AN26" s="501"/>
      <c r="AO26" s="501"/>
      <c r="AP26" s="501"/>
      <c r="AQ26" s="501"/>
      <c r="AR26" s="501"/>
      <c r="AS26" s="501"/>
      <c r="AT26" s="501"/>
      <c r="AU26" s="501"/>
      <c r="AV26" s="501"/>
      <c r="AW26" s="501"/>
      <c r="AX26" s="501"/>
      <c r="AY26" s="501"/>
      <c r="AZ26" s="501"/>
      <c r="BA26" s="501"/>
      <c r="BB26" s="501"/>
      <c r="BC26" s="501"/>
      <c r="BD26" s="501"/>
      <c r="BE26" s="501"/>
      <c r="BF26" s="501"/>
      <c r="BG26" s="502"/>
      <c r="BH26" s="256" t="s">
        <v>35</v>
      </c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6"/>
      <c r="BW26" s="145"/>
      <c r="BX26" s="146"/>
      <c r="BY26" s="146"/>
      <c r="BZ26" s="146"/>
      <c r="CA26" s="147"/>
      <c r="CB26" s="134"/>
      <c r="CC26" s="127"/>
      <c r="CD26" s="127"/>
      <c r="CE26" s="127"/>
      <c r="CF26" s="128"/>
      <c r="CG26" s="153"/>
      <c r="CH26" s="146"/>
      <c r="CI26" s="146"/>
      <c r="CJ26" s="146"/>
      <c r="CK26" s="154"/>
      <c r="CR26" s="93"/>
      <c r="CS26" s="93"/>
      <c r="CT26" s="93"/>
      <c r="CU26" s="93"/>
      <c r="CV26" s="93"/>
      <c r="CW26" s="93"/>
      <c r="CY26" s="94" t="s">
        <v>82</v>
      </c>
      <c r="CZ26" s="96" t="s">
        <v>49</v>
      </c>
      <c r="DA26" s="94" t="s">
        <v>83</v>
      </c>
      <c r="DB26" s="97" t="s">
        <v>85</v>
      </c>
      <c r="DC26" s="97"/>
      <c r="DD26" s="498" t="s">
        <v>89</v>
      </c>
      <c r="DE26" s="498"/>
      <c r="DF26" s="498"/>
      <c r="DG26" s="120" t="s">
        <v>109</v>
      </c>
      <c r="DH26" s="121"/>
      <c r="DI26" s="121"/>
      <c r="DJ26" s="121"/>
      <c r="DK26" s="121"/>
      <c r="DL26" s="121"/>
      <c r="DM26" s="121"/>
      <c r="DN26" s="122"/>
    </row>
    <row r="27" spans="5:118" ht="7.5" customHeight="1">
      <c r="E27" s="198"/>
      <c r="F27" s="199"/>
      <c r="G27" s="210"/>
      <c r="H27" s="210"/>
      <c r="I27" s="210"/>
      <c r="J27" s="210"/>
      <c r="K27" s="210"/>
      <c r="L27" s="211"/>
      <c r="M27" s="215"/>
      <c r="N27" s="210"/>
      <c r="O27" s="210"/>
      <c r="P27" s="210"/>
      <c r="Q27" s="210"/>
      <c r="R27" s="210"/>
      <c r="S27" s="210"/>
      <c r="T27" s="210"/>
      <c r="U27" s="210"/>
      <c r="V27" s="210"/>
      <c r="W27" s="211"/>
      <c r="X27" s="160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2"/>
      <c r="AK27" s="458"/>
      <c r="AL27" s="364"/>
      <c r="AM27" s="503"/>
      <c r="AN27" s="503"/>
      <c r="AO27" s="503"/>
      <c r="AP27" s="503"/>
      <c r="AQ27" s="503"/>
      <c r="AR27" s="503"/>
      <c r="AS27" s="503"/>
      <c r="AT27" s="503"/>
      <c r="AU27" s="503"/>
      <c r="AV27" s="503"/>
      <c r="AW27" s="503"/>
      <c r="AX27" s="503"/>
      <c r="AY27" s="503"/>
      <c r="AZ27" s="503"/>
      <c r="BA27" s="503"/>
      <c r="BB27" s="503"/>
      <c r="BC27" s="503"/>
      <c r="BD27" s="503"/>
      <c r="BE27" s="503"/>
      <c r="BF27" s="503"/>
      <c r="BG27" s="504"/>
      <c r="BH27" s="496"/>
      <c r="BI27" s="496"/>
      <c r="BJ27" s="496"/>
      <c r="BK27" s="496"/>
      <c r="BL27" s="496"/>
      <c r="BM27" s="496"/>
      <c r="BN27" s="496"/>
      <c r="BO27" s="496"/>
      <c r="BP27" s="496"/>
      <c r="BQ27" s="496"/>
      <c r="BR27" s="496"/>
      <c r="BS27" s="496"/>
      <c r="BT27" s="496"/>
      <c r="BU27" s="496"/>
      <c r="BV27" s="27"/>
      <c r="BW27" s="145"/>
      <c r="BX27" s="146"/>
      <c r="BY27" s="146"/>
      <c r="BZ27" s="146"/>
      <c r="CA27" s="147"/>
      <c r="CB27" s="134"/>
      <c r="CC27" s="127"/>
      <c r="CD27" s="127"/>
      <c r="CE27" s="127"/>
      <c r="CF27" s="128"/>
      <c r="CG27" s="153"/>
      <c r="CH27" s="146"/>
      <c r="CI27" s="146"/>
      <c r="CJ27" s="146"/>
      <c r="CK27" s="154"/>
      <c r="CR27" s="94" t="s">
        <v>103</v>
      </c>
      <c r="CS27" s="94">
        <v>27</v>
      </c>
      <c r="CT27" s="94">
        <v>1</v>
      </c>
      <c r="CU27" s="94">
        <v>1</v>
      </c>
      <c r="CV27" s="97">
        <v>320</v>
      </c>
      <c r="CW27" s="97">
        <v>30</v>
      </c>
      <c r="CY27" s="94" t="s">
        <v>63</v>
      </c>
      <c r="CZ27" s="96" t="s">
        <v>70</v>
      </c>
      <c r="DA27" s="93">
        <v>725</v>
      </c>
      <c r="DB27" s="97" t="s">
        <v>86</v>
      </c>
      <c r="DC27" s="97" t="s">
        <v>97</v>
      </c>
      <c r="DD27" s="97" t="s">
        <v>90</v>
      </c>
      <c r="DE27" s="93">
        <v>70</v>
      </c>
      <c r="DF27" s="93">
        <v>-70</v>
      </c>
      <c r="DG27" s="94" t="s">
        <v>160</v>
      </c>
      <c r="DH27" s="94" t="s">
        <v>149</v>
      </c>
      <c r="DI27" s="94" t="s">
        <v>150</v>
      </c>
      <c r="DJ27" s="94">
        <v>10</v>
      </c>
      <c r="DK27" s="96">
        <v>1000</v>
      </c>
      <c r="DL27" s="94">
        <v>10</v>
      </c>
      <c r="DM27" s="96">
        <v>1000</v>
      </c>
      <c r="DN27" s="94"/>
    </row>
    <row r="28" spans="5:118" ht="7.5" customHeight="1">
      <c r="E28" s="198"/>
      <c r="F28" s="199"/>
      <c r="G28" s="210"/>
      <c r="H28" s="210"/>
      <c r="I28" s="210"/>
      <c r="J28" s="210"/>
      <c r="K28" s="210"/>
      <c r="L28" s="211"/>
      <c r="M28" s="215"/>
      <c r="N28" s="210"/>
      <c r="O28" s="210"/>
      <c r="P28" s="210"/>
      <c r="Q28" s="210"/>
      <c r="R28" s="210"/>
      <c r="S28" s="210"/>
      <c r="T28" s="210"/>
      <c r="U28" s="210"/>
      <c r="V28" s="210"/>
      <c r="W28" s="211"/>
      <c r="X28" s="160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2"/>
      <c r="AK28" s="6"/>
      <c r="AL28" s="140" t="s">
        <v>84</v>
      </c>
      <c r="AM28" s="140"/>
      <c r="AN28" s="140"/>
      <c r="AO28" s="140"/>
      <c r="AP28" s="173" t="str">
        <f>IF(OR(AL5="認定番号",AL5=""),"?",VLOOKUP(AL5,CY27:DN36,4,FALSE))</f>
        <v>?</v>
      </c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40"/>
      <c r="BD28" s="40"/>
      <c r="BE28" s="40"/>
      <c r="BF28" s="40"/>
      <c r="BG28" s="41"/>
      <c r="BH28" s="6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0"/>
      <c r="BU28" s="10"/>
      <c r="BV28" s="10"/>
      <c r="BW28" s="145"/>
      <c r="BX28" s="146"/>
      <c r="BY28" s="146"/>
      <c r="BZ28" s="146"/>
      <c r="CA28" s="147"/>
      <c r="CB28" s="134"/>
      <c r="CC28" s="127"/>
      <c r="CD28" s="127"/>
      <c r="CE28" s="127"/>
      <c r="CF28" s="128"/>
      <c r="CG28" s="153"/>
      <c r="CH28" s="146"/>
      <c r="CI28" s="146"/>
      <c r="CJ28" s="146"/>
      <c r="CK28" s="154"/>
      <c r="CR28" s="93"/>
      <c r="CS28" s="94">
        <v>28</v>
      </c>
      <c r="CT28" s="94">
        <v>2</v>
      </c>
      <c r="CU28" s="94">
        <v>2</v>
      </c>
      <c r="CV28" s="97">
        <v>450</v>
      </c>
      <c r="CW28" s="97">
        <v>45</v>
      </c>
      <c r="CY28" s="94" t="s">
        <v>95</v>
      </c>
      <c r="CZ28" s="96" t="s">
        <v>96</v>
      </c>
      <c r="DA28" s="93">
        <v>725</v>
      </c>
      <c r="DB28" s="97" t="s">
        <v>97</v>
      </c>
      <c r="DC28" s="97" t="s">
        <v>97</v>
      </c>
      <c r="DD28" s="97" t="s">
        <v>90</v>
      </c>
      <c r="DE28" s="93">
        <v>70</v>
      </c>
      <c r="DF28" s="93">
        <v>-70</v>
      </c>
      <c r="DG28" s="94" t="s">
        <v>160</v>
      </c>
      <c r="DH28" s="94" t="s">
        <v>149</v>
      </c>
      <c r="DI28" s="94" t="s">
        <v>150</v>
      </c>
      <c r="DJ28" s="94">
        <v>10</v>
      </c>
      <c r="DK28" s="96">
        <v>1000</v>
      </c>
      <c r="DL28" s="94">
        <v>10</v>
      </c>
      <c r="DM28" s="96">
        <v>1000</v>
      </c>
      <c r="DN28" s="94"/>
    </row>
    <row r="29" spans="5:118" ht="7.5" customHeight="1">
      <c r="E29" s="198"/>
      <c r="F29" s="199"/>
      <c r="G29" s="210"/>
      <c r="H29" s="210"/>
      <c r="I29" s="210"/>
      <c r="J29" s="210"/>
      <c r="K29" s="210"/>
      <c r="L29" s="211"/>
      <c r="M29" s="216"/>
      <c r="N29" s="217"/>
      <c r="O29" s="217"/>
      <c r="P29" s="217"/>
      <c r="Q29" s="217"/>
      <c r="R29" s="217"/>
      <c r="S29" s="217"/>
      <c r="T29" s="217"/>
      <c r="U29" s="217"/>
      <c r="V29" s="217"/>
      <c r="W29" s="218"/>
      <c r="X29" s="222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4"/>
      <c r="AK29" s="91"/>
      <c r="AL29" s="231"/>
      <c r="AM29" s="231"/>
      <c r="AN29" s="231"/>
      <c r="AO29" s="231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58"/>
      <c r="BD29" s="58"/>
      <c r="BE29" s="58"/>
      <c r="BF29" s="58"/>
      <c r="BG29" s="59"/>
      <c r="BH29" s="91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57"/>
      <c r="BU29" s="57"/>
      <c r="BV29" s="57"/>
      <c r="BW29" s="148"/>
      <c r="BX29" s="149"/>
      <c r="BY29" s="149"/>
      <c r="BZ29" s="149"/>
      <c r="CA29" s="150"/>
      <c r="CB29" s="244"/>
      <c r="CC29" s="245"/>
      <c r="CD29" s="245"/>
      <c r="CE29" s="245"/>
      <c r="CF29" s="246"/>
      <c r="CG29" s="155"/>
      <c r="CH29" s="149"/>
      <c r="CI29" s="149"/>
      <c r="CJ29" s="149"/>
      <c r="CK29" s="156"/>
      <c r="CL29" s="6"/>
      <c r="CM29" s="7"/>
      <c r="CN29" s="7"/>
      <c r="CO29" s="7"/>
      <c r="CP29" s="7"/>
      <c r="CR29" s="94" t="s">
        <v>132</v>
      </c>
      <c r="CS29" s="94">
        <v>29</v>
      </c>
      <c r="CT29" s="94">
        <v>3</v>
      </c>
      <c r="CU29" s="94">
        <v>3</v>
      </c>
      <c r="CV29" s="97">
        <v>600</v>
      </c>
      <c r="CW29" s="97">
        <v>60</v>
      </c>
      <c r="CY29" s="94" t="s">
        <v>64</v>
      </c>
      <c r="CZ29" s="94" t="s">
        <v>71</v>
      </c>
      <c r="DA29" s="93">
        <v>725</v>
      </c>
      <c r="DB29" s="97" t="s">
        <v>86</v>
      </c>
      <c r="DC29" s="97" t="s">
        <v>97</v>
      </c>
      <c r="DD29" s="97" t="s">
        <v>90</v>
      </c>
      <c r="DE29" s="93">
        <v>70</v>
      </c>
      <c r="DF29" s="93">
        <v>-70</v>
      </c>
      <c r="DG29" s="94" t="s">
        <v>160</v>
      </c>
      <c r="DH29" s="94" t="s">
        <v>149</v>
      </c>
      <c r="DI29" s="94" t="s">
        <v>150</v>
      </c>
      <c r="DJ29" s="94">
        <v>10</v>
      </c>
      <c r="DK29" s="96">
        <v>1000</v>
      </c>
      <c r="DL29" s="94">
        <v>10</v>
      </c>
      <c r="DM29" s="96">
        <v>1000</v>
      </c>
      <c r="DN29" s="94"/>
    </row>
    <row r="30" spans="5:118" ht="7.5" customHeight="1">
      <c r="E30" s="198"/>
      <c r="F30" s="199"/>
      <c r="G30" s="210"/>
      <c r="H30" s="210"/>
      <c r="I30" s="210"/>
      <c r="J30" s="210"/>
      <c r="K30" s="210"/>
      <c r="L30" s="211"/>
      <c r="M30" s="157" t="s">
        <v>50</v>
      </c>
      <c r="N30" s="158"/>
      <c r="O30" s="158"/>
      <c r="P30" s="158"/>
      <c r="Q30" s="158"/>
      <c r="R30" s="158"/>
      <c r="S30" s="158"/>
      <c r="T30" s="158"/>
      <c r="U30" s="158"/>
      <c r="V30" s="158"/>
      <c r="W30" s="159"/>
      <c r="X30" s="157" t="s">
        <v>168</v>
      </c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9"/>
      <c r="AK30" s="276" t="s">
        <v>52</v>
      </c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77"/>
      <c r="BH30" s="489"/>
      <c r="BI30" s="490"/>
      <c r="BJ30" s="490"/>
      <c r="BK30" s="490"/>
      <c r="BL30" s="490"/>
      <c r="BM30" s="490"/>
      <c r="BN30" s="490"/>
      <c r="BO30" s="490"/>
      <c r="BP30" s="490"/>
      <c r="BQ30" s="490"/>
      <c r="BR30" s="490"/>
      <c r="BS30" s="490"/>
      <c r="BT30" s="490"/>
      <c r="BU30" s="490"/>
      <c r="BV30" s="491"/>
      <c r="BW30" s="383"/>
      <c r="BX30" s="384"/>
      <c r="BY30" s="384"/>
      <c r="BZ30" s="384"/>
      <c r="CA30" s="385"/>
      <c r="CB30" s="132" t="s">
        <v>43</v>
      </c>
      <c r="CC30" s="375"/>
      <c r="CD30" s="375"/>
      <c r="CE30" s="375"/>
      <c r="CF30" s="376"/>
      <c r="CG30" s="497"/>
      <c r="CH30" s="384"/>
      <c r="CI30" s="384"/>
      <c r="CJ30" s="384"/>
      <c r="CK30" s="392"/>
      <c r="CL30" s="6"/>
      <c r="CM30" s="7"/>
      <c r="CN30" s="7"/>
      <c r="CO30" s="7"/>
      <c r="CP30" s="7"/>
      <c r="CR30" s="93"/>
      <c r="CS30" s="94">
        <v>30</v>
      </c>
      <c r="CT30" s="94">
        <v>4</v>
      </c>
      <c r="CU30" s="94">
        <v>4</v>
      </c>
      <c r="CV30" s="97">
        <v>700</v>
      </c>
      <c r="CW30" s="97">
        <v>90</v>
      </c>
      <c r="CY30" s="94" t="s">
        <v>65</v>
      </c>
      <c r="CZ30" s="94" t="s">
        <v>72</v>
      </c>
      <c r="DA30" s="93">
        <v>765</v>
      </c>
      <c r="DB30" s="97" t="s">
        <v>115</v>
      </c>
      <c r="DC30" s="97" t="s">
        <v>133</v>
      </c>
      <c r="DD30" s="97" t="s">
        <v>91</v>
      </c>
      <c r="DE30" s="93">
        <v>75</v>
      </c>
      <c r="DF30" s="93">
        <v>-75</v>
      </c>
      <c r="DG30" s="94" t="s">
        <v>161</v>
      </c>
      <c r="DH30" s="94" t="s">
        <v>151</v>
      </c>
      <c r="DI30" s="94" t="s">
        <v>152</v>
      </c>
      <c r="DJ30" s="94">
        <v>15</v>
      </c>
      <c r="DK30" s="96">
        <v>1000</v>
      </c>
      <c r="DL30" s="94">
        <v>6</v>
      </c>
      <c r="DM30" s="96">
        <v>100</v>
      </c>
      <c r="DN30" s="94"/>
    </row>
    <row r="31" spans="5:118" ht="7.5" customHeight="1">
      <c r="E31" s="198"/>
      <c r="F31" s="199"/>
      <c r="G31" s="210"/>
      <c r="H31" s="210"/>
      <c r="I31" s="210"/>
      <c r="J31" s="210"/>
      <c r="K31" s="210"/>
      <c r="L31" s="211"/>
      <c r="M31" s="160"/>
      <c r="N31" s="161"/>
      <c r="O31" s="161"/>
      <c r="P31" s="161"/>
      <c r="Q31" s="161"/>
      <c r="R31" s="161"/>
      <c r="S31" s="161"/>
      <c r="T31" s="161"/>
      <c r="U31" s="161"/>
      <c r="V31" s="161"/>
      <c r="W31" s="162"/>
      <c r="X31" s="160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2"/>
      <c r="AK31" s="278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79"/>
      <c r="BH31" s="174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1"/>
      <c r="BW31" s="371"/>
      <c r="BX31" s="283"/>
      <c r="BY31" s="283"/>
      <c r="BZ31" s="283"/>
      <c r="CA31" s="372"/>
      <c r="CB31" s="377"/>
      <c r="CC31" s="378"/>
      <c r="CD31" s="378"/>
      <c r="CE31" s="378"/>
      <c r="CF31" s="379"/>
      <c r="CG31" s="282"/>
      <c r="CH31" s="283"/>
      <c r="CI31" s="283"/>
      <c r="CJ31" s="283"/>
      <c r="CK31" s="284"/>
      <c r="CL31" s="6"/>
      <c r="CM31" s="7"/>
      <c r="CN31" s="7"/>
      <c r="CO31" s="7"/>
      <c r="CP31" s="7"/>
      <c r="CQ31" s="72"/>
      <c r="CR31" s="7"/>
      <c r="CS31" s="103">
        <v>31</v>
      </c>
      <c r="CT31" s="103">
        <v>5</v>
      </c>
      <c r="CU31" s="103">
        <v>5</v>
      </c>
      <c r="CV31" s="103">
        <v>750</v>
      </c>
      <c r="CW31" s="104">
        <v>105</v>
      </c>
      <c r="CY31" s="94" t="s">
        <v>66</v>
      </c>
      <c r="CZ31" s="96" t="s">
        <v>73</v>
      </c>
      <c r="DA31" s="97">
        <v>765</v>
      </c>
      <c r="DB31" s="97" t="s">
        <v>115</v>
      </c>
      <c r="DC31" s="97" t="s">
        <v>134</v>
      </c>
      <c r="DD31" s="97" t="s">
        <v>91</v>
      </c>
      <c r="DE31" s="97">
        <v>75</v>
      </c>
      <c r="DF31" s="97">
        <v>-75</v>
      </c>
      <c r="DG31" s="94" t="s">
        <v>161</v>
      </c>
      <c r="DH31" s="94" t="s">
        <v>151</v>
      </c>
      <c r="DI31" s="94" t="s">
        <v>152</v>
      </c>
      <c r="DJ31" s="94">
        <v>15</v>
      </c>
      <c r="DK31" s="96">
        <v>1000</v>
      </c>
      <c r="DL31" s="94">
        <v>6</v>
      </c>
      <c r="DM31" s="96">
        <v>100</v>
      </c>
      <c r="DN31" s="94"/>
    </row>
    <row r="32" spans="5:118" ht="7.5" customHeight="1">
      <c r="E32" s="198"/>
      <c r="F32" s="199"/>
      <c r="G32" s="210"/>
      <c r="H32" s="210"/>
      <c r="I32" s="210"/>
      <c r="J32" s="210"/>
      <c r="K32" s="210"/>
      <c r="L32" s="211"/>
      <c r="M32" s="160"/>
      <c r="N32" s="161"/>
      <c r="O32" s="161"/>
      <c r="P32" s="161"/>
      <c r="Q32" s="161"/>
      <c r="R32" s="161"/>
      <c r="S32" s="161"/>
      <c r="T32" s="161"/>
      <c r="U32" s="161"/>
      <c r="V32" s="161"/>
      <c r="W32" s="162"/>
      <c r="X32" s="160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2"/>
      <c r="AK32" s="278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79"/>
      <c r="BH32" s="174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1"/>
      <c r="BW32" s="371"/>
      <c r="BX32" s="283"/>
      <c r="BY32" s="283"/>
      <c r="BZ32" s="283"/>
      <c r="CA32" s="372"/>
      <c r="CB32" s="377"/>
      <c r="CC32" s="378"/>
      <c r="CD32" s="378"/>
      <c r="CE32" s="378"/>
      <c r="CF32" s="379"/>
      <c r="CG32" s="282"/>
      <c r="CH32" s="283"/>
      <c r="CI32" s="283"/>
      <c r="CJ32" s="283"/>
      <c r="CK32" s="284"/>
      <c r="CL32" s="6"/>
      <c r="CM32" s="7"/>
      <c r="CN32" s="7"/>
      <c r="CO32" s="7"/>
      <c r="CP32" s="7"/>
      <c r="CQ32" s="7"/>
      <c r="CR32" s="7"/>
      <c r="CS32" s="103">
        <v>32</v>
      </c>
      <c r="CT32" s="103">
        <v>6</v>
      </c>
      <c r="CU32" s="103">
        <v>6</v>
      </c>
      <c r="CV32" s="103">
        <v>850</v>
      </c>
      <c r="CW32" s="93"/>
      <c r="CY32" s="94" t="s">
        <v>67</v>
      </c>
      <c r="CZ32" s="96" t="s">
        <v>74</v>
      </c>
      <c r="DA32" s="97">
        <v>765</v>
      </c>
      <c r="DB32" s="97" t="s">
        <v>115</v>
      </c>
      <c r="DC32" s="97" t="s">
        <v>135</v>
      </c>
      <c r="DD32" s="97" t="s">
        <v>91</v>
      </c>
      <c r="DE32" s="97">
        <v>75</v>
      </c>
      <c r="DF32" s="97">
        <v>-75</v>
      </c>
      <c r="DG32" s="94" t="s">
        <v>161</v>
      </c>
      <c r="DH32" s="94" t="s">
        <v>151</v>
      </c>
      <c r="DI32" s="94" t="s">
        <v>152</v>
      </c>
      <c r="DJ32" s="94">
        <v>15</v>
      </c>
      <c r="DK32" s="96">
        <v>1000</v>
      </c>
      <c r="DL32" s="94">
        <v>6</v>
      </c>
      <c r="DM32" s="96">
        <v>100</v>
      </c>
      <c r="DN32" s="94"/>
    </row>
    <row r="33" spans="5:118" ht="7.5" customHeight="1">
      <c r="E33" s="198"/>
      <c r="F33" s="199"/>
      <c r="G33" s="210"/>
      <c r="H33" s="210"/>
      <c r="I33" s="210"/>
      <c r="J33" s="210"/>
      <c r="K33" s="210"/>
      <c r="L33" s="211"/>
      <c r="M33" s="160"/>
      <c r="N33" s="161"/>
      <c r="O33" s="161"/>
      <c r="P33" s="161"/>
      <c r="Q33" s="161"/>
      <c r="R33" s="161"/>
      <c r="S33" s="161"/>
      <c r="T33" s="161"/>
      <c r="U33" s="161"/>
      <c r="V33" s="161"/>
      <c r="W33" s="162"/>
      <c r="X33" s="160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2"/>
      <c r="AK33" s="302"/>
      <c r="AL33" s="463"/>
      <c r="AM33" s="463"/>
      <c r="AN33" s="463"/>
      <c r="AO33" s="463"/>
      <c r="AP33" s="463"/>
      <c r="AQ33" s="463"/>
      <c r="AR33" s="463"/>
      <c r="AS33" s="463"/>
      <c r="AT33" s="463"/>
      <c r="AU33" s="463"/>
      <c r="AV33" s="463"/>
      <c r="AW33" s="463"/>
      <c r="AX33" s="463"/>
      <c r="AY33" s="463"/>
      <c r="AZ33" s="463"/>
      <c r="BA33" s="463"/>
      <c r="BB33" s="463"/>
      <c r="BC33" s="463"/>
      <c r="BD33" s="463"/>
      <c r="BE33" s="463"/>
      <c r="BF33" s="463"/>
      <c r="BG33" s="464"/>
      <c r="BH33" s="438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439"/>
      <c r="BW33" s="373"/>
      <c r="BX33" s="313"/>
      <c r="BY33" s="313"/>
      <c r="BZ33" s="313"/>
      <c r="CA33" s="374"/>
      <c r="CB33" s="380"/>
      <c r="CC33" s="381"/>
      <c r="CD33" s="381"/>
      <c r="CE33" s="381"/>
      <c r="CF33" s="382"/>
      <c r="CG33" s="312"/>
      <c r="CH33" s="313"/>
      <c r="CI33" s="313"/>
      <c r="CJ33" s="313"/>
      <c r="CK33" s="314"/>
      <c r="CL33" s="6"/>
      <c r="CM33" s="7"/>
      <c r="CN33" s="7"/>
      <c r="CO33" s="7"/>
      <c r="CP33" s="7"/>
      <c r="CQ33" s="7"/>
      <c r="CR33" s="7"/>
      <c r="CS33" s="92">
        <v>33</v>
      </c>
      <c r="CT33" s="103">
        <v>7</v>
      </c>
      <c r="CU33" s="103">
        <v>7</v>
      </c>
      <c r="CV33" s="103">
        <v>900</v>
      </c>
      <c r="CW33" s="93"/>
      <c r="CY33" s="94" t="s">
        <v>68</v>
      </c>
      <c r="CZ33" s="96" t="s">
        <v>75</v>
      </c>
      <c r="DA33" s="97">
        <v>790</v>
      </c>
      <c r="DB33" s="97" t="s">
        <v>116</v>
      </c>
      <c r="DC33" s="97" t="s">
        <v>136</v>
      </c>
      <c r="DD33" s="97" t="s">
        <v>91</v>
      </c>
      <c r="DE33" s="97">
        <v>75</v>
      </c>
      <c r="DF33" s="97">
        <v>-75</v>
      </c>
      <c r="DG33" s="94" t="s">
        <v>161</v>
      </c>
      <c r="DH33" s="94" t="s">
        <v>151</v>
      </c>
      <c r="DI33" s="94" t="s">
        <v>152</v>
      </c>
      <c r="DJ33" s="94">
        <v>15</v>
      </c>
      <c r="DK33" s="96">
        <v>1000</v>
      </c>
      <c r="DL33" s="94">
        <v>6</v>
      </c>
      <c r="DM33" s="96">
        <v>100</v>
      </c>
      <c r="DN33" s="94"/>
    </row>
    <row r="34" spans="5:118" ht="7.5" customHeight="1">
      <c r="E34" s="198"/>
      <c r="F34" s="199"/>
      <c r="G34" s="210"/>
      <c r="H34" s="210"/>
      <c r="I34" s="210"/>
      <c r="J34" s="210"/>
      <c r="K34" s="210"/>
      <c r="L34" s="211"/>
      <c r="M34" s="160"/>
      <c r="N34" s="161"/>
      <c r="O34" s="161"/>
      <c r="P34" s="161"/>
      <c r="Q34" s="161"/>
      <c r="R34" s="161"/>
      <c r="S34" s="161"/>
      <c r="T34" s="161"/>
      <c r="U34" s="161"/>
      <c r="V34" s="161"/>
      <c r="W34" s="162"/>
      <c r="X34" s="160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2"/>
      <c r="AK34" s="169" t="s">
        <v>110</v>
      </c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1"/>
      <c r="BH34" s="489"/>
      <c r="BI34" s="490"/>
      <c r="BJ34" s="490"/>
      <c r="BK34" s="490"/>
      <c r="BL34" s="490"/>
      <c r="BM34" s="490"/>
      <c r="BN34" s="490"/>
      <c r="BO34" s="490"/>
      <c r="BP34" s="490"/>
      <c r="BQ34" s="490"/>
      <c r="BR34" s="490"/>
      <c r="BS34" s="490"/>
      <c r="BT34" s="490"/>
      <c r="BU34" s="490"/>
      <c r="BV34" s="491"/>
      <c r="BW34" s="383"/>
      <c r="BX34" s="384"/>
      <c r="BY34" s="384"/>
      <c r="BZ34" s="384"/>
      <c r="CA34" s="385"/>
      <c r="CB34" s="132" t="s">
        <v>43</v>
      </c>
      <c r="CC34" s="124"/>
      <c r="CD34" s="124"/>
      <c r="CE34" s="124"/>
      <c r="CF34" s="125"/>
      <c r="CG34" s="497"/>
      <c r="CH34" s="384"/>
      <c r="CI34" s="384"/>
      <c r="CJ34" s="384"/>
      <c r="CK34" s="392"/>
      <c r="CL34" s="81"/>
      <c r="CM34" s="7"/>
      <c r="CN34" s="7"/>
      <c r="CO34" s="7"/>
      <c r="CP34" s="7"/>
      <c r="CQ34" s="7"/>
      <c r="CR34" s="7"/>
      <c r="CS34" s="92">
        <v>34</v>
      </c>
      <c r="CT34" s="103">
        <v>8</v>
      </c>
      <c r="CU34" s="103">
        <v>8</v>
      </c>
      <c r="CV34" s="103">
        <v>1000</v>
      </c>
      <c r="CW34" s="93"/>
      <c r="CY34" s="94" t="s">
        <v>69</v>
      </c>
      <c r="CZ34" s="96" t="s">
        <v>76</v>
      </c>
      <c r="DA34" s="97">
        <v>790</v>
      </c>
      <c r="DB34" s="97" t="s">
        <v>115</v>
      </c>
      <c r="DC34" s="97" t="s">
        <v>136</v>
      </c>
      <c r="DD34" s="97" t="s">
        <v>91</v>
      </c>
      <c r="DE34" s="97">
        <v>75</v>
      </c>
      <c r="DF34" s="97">
        <v>-75</v>
      </c>
      <c r="DG34" s="94" t="s">
        <v>161</v>
      </c>
      <c r="DH34" s="94" t="s">
        <v>151</v>
      </c>
      <c r="DI34" s="94" t="s">
        <v>152</v>
      </c>
      <c r="DJ34" s="94">
        <v>15</v>
      </c>
      <c r="DK34" s="96">
        <v>1000</v>
      </c>
      <c r="DL34" s="94">
        <v>6</v>
      </c>
      <c r="DM34" s="96">
        <v>100</v>
      </c>
      <c r="DN34" s="94"/>
    </row>
    <row r="35" spans="5:118" ht="7.5" customHeight="1">
      <c r="E35" s="198"/>
      <c r="F35" s="199"/>
      <c r="G35" s="210"/>
      <c r="H35" s="210"/>
      <c r="I35" s="210"/>
      <c r="J35" s="210"/>
      <c r="K35" s="210"/>
      <c r="L35" s="211"/>
      <c r="M35" s="160"/>
      <c r="N35" s="161"/>
      <c r="O35" s="161"/>
      <c r="P35" s="161"/>
      <c r="Q35" s="161"/>
      <c r="R35" s="161"/>
      <c r="S35" s="161"/>
      <c r="T35" s="161"/>
      <c r="U35" s="161"/>
      <c r="V35" s="161"/>
      <c r="W35" s="162"/>
      <c r="X35" s="160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2"/>
      <c r="AK35" s="169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1"/>
      <c r="BH35" s="174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1"/>
      <c r="BW35" s="371"/>
      <c r="BX35" s="283"/>
      <c r="BY35" s="283"/>
      <c r="BZ35" s="283"/>
      <c r="CA35" s="372"/>
      <c r="CB35" s="134"/>
      <c r="CC35" s="127"/>
      <c r="CD35" s="127"/>
      <c r="CE35" s="127"/>
      <c r="CF35" s="128"/>
      <c r="CG35" s="282"/>
      <c r="CH35" s="283"/>
      <c r="CI35" s="283"/>
      <c r="CJ35" s="283"/>
      <c r="CK35" s="284"/>
      <c r="CL35" s="6"/>
      <c r="CM35" s="7"/>
      <c r="CN35" s="7"/>
      <c r="CO35" s="7"/>
      <c r="CP35" s="7"/>
      <c r="CQ35" s="7"/>
      <c r="CR35" s="7"/>
      <c r="CS35" s="92">
        <v>35</v>
      </c>
      <c r="CT35" s="103">
        <v>9</v>
      </c>
      <c r="CU35" s="103">
        <v>9</v>
      </c>
      <c r="CV35" s="103"/>
      <c r="CW35" s="93"/>
      <c r="CY35" s="94" t="s">
        <v>105</v>
      </c>
      <c r="CZ35" s="94" t="s">
        <v>107</v>
      </c>
      <c r="DA35" s="93">
        <v>790</v>
      </c>
      <c r="DB35" s="97" t="s">
        <v>115</v>
      </c>
      <c r="DC35" s="97" t="s">
        <v>137</v>
      </c>
      <c r="DD35" s="97" t="s">
        <v>91</v>
      </c>
      <c r="DE35" s="97">
        <v>75</v>
      </c>
      <c r="DF35" s="97">
        <v>-75</v>
      </c>
      <c r="DG35" s="94" t="s">
        <v>161</v>
      </c>
      <c r="DH35" s="94" t="s">
        <v>151</v>
      </c>
      <c r="DI35" s="94" t="s">
        <v>152</v>
      </c>
      <c r="DJ35" s="94">
        <v>15</v>
      </c>
      <c r="DK35" s="96">
        <v>1000</v>
      </c>
      <c r="DL35" s="94">
        <v>6</v>
      </c>
      <c r="DM35" s="96">
        <v>100</v>
      </c>
      <c r="DN35" s="94"/>
    </row>
    <row r="36" spans="5:118" ht="7.5" customHeight="1">
      <c r="E36" s="198"/>
      <c r="F36" s="199"/>
      <c r="G36" s="210"/>
      <c r="H36" s="210"/>
      <c r="I36" s="210"/>
      <c r="J36" s="210"/>
      <c r="K36" s="210"/>
      <c r="L36" s="211"/>
      <c r="M36" s="160"/>
      <c r="N36" s="161"/>
      <c r="O36" s="161"/>
      <c r="P36" s="161"/>
      <c r="Q36" s="161"/>
      <c r="R36" s="161"/>
      <c r="S36" s="161"/>
      <c r="T36" s="161"/>
      <c r="U36" s="161"/>
      <c r="V36" s="161"/>
      <c r="W36" s="162"/>
      <c r="X36" s="160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2"/>
      <c r="AK36" s="169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1"/>
      <c r="BH36" s="174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1"/>
      <c r="BW36" s="371"/>
      <c r="BX36" s="283"/>
      <c r="BY36" s="283"/>
      <c r="BZ36" s="283"/>
      <c r="CA36" s="372"/>
      <c r="CB36" s="134"/>
      <c r="CC36" s="127"/>
      <c r="CD36" s="127"/>
      <c r="CE36" s="127"/>
      <c r="CF36" s="128"/>
      <c r="CG36" s="282"/>
      <c r="CH36" s="283"/>
      <c r="CI36" s="283"/>
      <c r="CJ36" s="283"/>
      <c r="CK36" s="284"/>
      <c r="CL36" s="6"/>
      <c r="CM36" s="7"/>
      <c r="CN36" s="7"/>
      <c r="CO36" s="7"/>
      <c r="CP36" s="7"/>
      <c r="CQ36" s="7"/>
      <c r="CR36" s="7"/>
      <c r="CS36" s="92"/>
      <c r="CT36" s="103">
        <v>10</v>
      </c>
      <c r="CU36" s="103">
        <v>10</v>
      </c>
      <c r="CV36" s="103"/>
      <c r="CW36" s="93"/>
      <c r="CY36" s="94" t="s">
        <v>106</v>
      </c>
      <c r="CZ36" s="94" t="s">
        <v>108</v>
      </c>
      <c r="DA36" s="93">
        <v>790</v>
      </c>
      <c r="DB36" s="97" t="s">
        <v>115</v>
      </c>
      <c r="DC36" s="97" t="s">
        <v>137</v>
      </c>
      <c r="DD36" s="97" t="s">
        <v>91</v>
      </c>
      <c r="DE36" s="97">
        <v>75</v>
      </c>
      <c r="DF36" s="97">
        <v>-75</v>
      </c>
      <c r="DG36" s="97" t="s">
        <v>162</v>
      </c>
      <c r="DH36" s="97" t="s">
        <v>153</v>
      </c>
      <c r="DI36" s="97" t="s">
        <v>154</v>
      </c>
      <c r="DJ36" s="94">
        <v>10</v>
      </c>
      <c r="DK36" s="94">
        <v>300</v>
      </c>
      <c r="DL36" s="94">
        <v>10</v>
      </c>
      <c r="DM36" s="96">
        <v>1000</v>
      </c>
      <c r="DN36" s="94"/>
    </row>
    <row r="37" spans="5:101" ht="7.5" customHeight="1">
      <c r="E37" s="198"/>
      <c r="F37" s="199"/>
      <c r="G37" s="210"/>
      <c r="H37" s="210"/>
      <c r="I37" s="210"/>
      <c r="J37" s="210"/>
      <c r="K37" s="210"/>
      <c r="L37" s="211"/>
      <c r="M37" s="160"/>
      <c r="N37" s="161"/>
      <c r="O37" s="161"/>
      <c r="P37" s="161"/>
      <c r="Q37" s="161"/>
      <c r="R37" s="161"/>
      <c r="S37" s="161"/>
      <c r="T37" s="161"/>
      <c r="U37" s="161"/>
      <c r="V37" s="161"/>
      <c r="W37" s="162"/>
      <c r="X37" s="160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169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1"/>
      <c r="BH37" s="174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1"/>
      <c r="BW37" s="371"/>
      <c r="BX37" s="283"/>
      <c r="BY37" s="283"/>
      <c r="BZ37" s="283"/>
      <c r="CA37" s="372"/>
      <c r="CB37" s="134"/>
      <c r="CC37" s="127"/>
      <c r="CD37" s="127"/>
      <c r="CE37" s="127"/>
      <c r="CF37" s="128"/>
      <c r="CG37" s="282"/>
      <c r="CH37" s="283"/>
      <c r="CI37" s="283"/>
      <c r="CJ37" s="283"/>
      <c r="CK37" s="284"/>
      <c r="CL37" s="6"/>
      <c r="CM37" s="7"/>
      <c r="CN37" s="7"/>
      <c r="CO37" s="7"/>
      <c r="CP37" s="7"/>
      <c r="CQ37" s="7"/>
      <c r="CR37" s="7"/>
      <c r="CS37" s="92"/>
      <c r="CT37" s="103">
        <v>11</v>
      </c>
      <c r="CU37" s="103">
        <v>11</v>
      </c>
      <c r="CV37" s="103"/>
      <c r="CW37" s="93"/>
    </row>
    <row r="38" spans="5:101" ht="7.5" customHeight="1">
      <c r="E38" s="198"/>
      <c r="F38" s="199"/>
      <c r="G38" s="210"/>
      <c r="H38" s="210"/>
      <c r="I38" s="210"/>
      <c r="J38" s="210"/>
      <c r="K38" s="210"/>
      <c r="L38" s="211"/>
      <c r="M38" s="160"/>
      <c r="N38" s="161"/>
      <c r="O38" s="161"/>
      <c r="P38" s="161"/>
      <c r="Q38" s="161"/>
      <c r="R38" s="161"/>
      <c r="S38" s="161"/>
      <c r="T38" s="161"/>
      <c r="U38" s="161"/>
      <c r="V38" s="161"/>
      <c r="W38" s="162"/>
      <c r="X38" s="160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  <c r="AK38" s="215" t="s">
        <v>109</v>
      </c>
      <c r="AL38" s="210"/>
      <c r="AM38" s="210"/>
      <c r="AN38" s="210"/>
      <c r="AO38" s="210"/>
      <c r="AP38" s="210"/>
      <c r="AQ38" s="210"/>
      <c r="AR38" s="210" t="s">
        <v>111</v>
      </c>
      <c r="AS38" s="210"/>
      <c r="AT38" s="499" t="str">
        <f>IF(OR(AL5="認定番号",AL5=""),"?",VLOOKUP(AL5,CY27:DN36,9,FALSE))</f>
        <v>?</v>
      </c>
      <c r="AU38" s="499"/>
      <c r="AV38" s="499"/>
      <c r="AW38" s="499"/>
      <c r="AX38" s="499"/>
      <c r="AY38" s="499"/>
      <c r="AZ38" s="499"/>
      <c r="BA38" s="499"/>
      <c r="BB38" s="499"/>
      <c r="BC38" s="499"/>
      <c r="BD38" s="499"/>
      <c r="BE38" s="210" t="s">
        <v>112</v>
      </c>
      <c r="BF38" s="210"/>
      <c r="BG38" s="211"/>
      <c r="BH38" s="174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1"/>
      <c r="BW38" s="371"/>
      <c r="BX38" s="283"/>
      <c r="BY38" s="283"/>
      <c r="BZ38" s="283"/>
      <c r="CA38" s="372"/>
      <c r="CB38" s="134"/>
      <c r="CC38" s="127"/>
      <c r="CD38" s="127"/>
      <c r="CE38" s="127"/>
      <c r="CF38" s="128"/>
      <c r="CG38" s="282"/>
      <c r="CH38" s="283"/>
      <c r="CI38" s="283"/>
      <c r="CJ38" s="283"/>
      <c r="CK38" s="284"/>
      <c r="CL38" s="6"/>
      <c r="CM38" s="17"/>
      <c r="CN38" s="17"/>
      <c r="CO38" s="17"/>
      <c r="CP38" s="17"/>
      <c r="CQ38" s="7"/>
      <c r="CR38" s="7"/>
      <c r="CS38" s="92"/>
      <c r="CT38" s="103">
        <v>12</v>
      </c>
      <c r="CU38" s="103">
        <v>12</v>
      </c>
      <c r="CV38" s="103"/>
      <c r="CW38" s="93"/>
    </row>
    <row r="39" spans="5:101" ht="7.5" customHeight="1">
      <c r="E39" s="200"/>
      <c r="F39" s="201"/>
      <c r="G39" s="212"/>
      <c r="H39" s="212"/>
      <c r="I39" s="212"/>
      <c r="J39" s="212"/>
      <c r="K39" s="212"/>
      <c r="L39" s="213"/>
      <c r="M39" s="163"/>
      <c r="N39" s="164"/>
      <c r="O39" s="164"/>
      <c r="P39" s="164"/>
      <c r="Q39" s="164"/>
      <c r="R39" s="164"/>
      <c r="S39" s="164"/>
      <c r="T39" s="164"/>
      <c r="U39" s="164"/>
      <c r="V39" s="164"/>
      <c r="W39" s="165"/>
      <c r="X39" s="163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488"/>
      <c r="AL39" s="212"/>
      <c r="AM39" s="212"/>
      <c r="AN39" s="212"/>
      <c r="AO39" s="212"/>
      <c r="AP39" s="212"/>
      <c r="AQ39" s="212"/>
      <c r="AR39" s="212"/>
      <c r="AS39" s="212"/>
      <c r="AT39" s="500"/>
      <c r="AU39" s="500"/>
      <c r="AV39" s="500"/>
      <c r="AW39" s="500"/>
      <c r="AX39" s="500"/>
      <c r="AY39" s="500"/>
      <c r="AZ39" s="500"/>
      <c r="BA39" s="500"/>
      <c r="BB39" s="500"/>
      <c r="BC39" s="500"/>
      <c r="BD39" s="500"/>
      <c r="BE39" s="212"/>
      <c r="BF39" s="212"/>
      <c r="BG39" s="213"/>
      <c r="BH39" s="26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266"/>
      <c r="BW39" s="412"/>
      <c r="BX39" s="286"/>
      <c r="BY39" s="286"/>
      <c r="BZ39" s="286"/>
      <c r="CA39" s="413"/>
      <c r="CB39" s="136"/>
      <c r="CC39" s="130"/>
      <c r="CD39" s="130"/>
      <c r="CE39" s="130"/>
      <c r="CF39" s="131"/>
      <c r="CG39" s="285"/>
      <c r="CH39" s="286"/>
      <c r="CI39" s="286"/>
      <c r="CJ39" s="286"/>
      <c r="CK39" s="287"/>
      <c r="CL39" s="18"/>
      <c r="CM39" s="17"/>
      <c r="CN39" s="17"/>
      <c r="CO39" s="17"/>
      <c r="CP39" s="17"/>
      <c r="CQ39" s="7"/>
      <c r="CR39" s="7"/>
      <c r="CS39" s="92"/>
      <c r="CT39" s="103"/>
      <c r="CU39" s="103">
        <v>13</v>
      </c>
      <c r="CV39" s="103"/>
      <c r="CW39" s="93"/>
    </row>
    <row r="40" spans="5:101" ht="7.5" customHeight="1">
      <c r="E40" s="196" t="s">
        <v>18</v>
      </c>
      <c r="F40" s="237"/>
      <c r="G40" s="214" t="s">
        <v>10</v>
      </c>
      <c r="H40" s="263"/>
      <c r="I40" s="263"/>
      <c r="J40" s="263"/>
      <c r="K40" s="263"/>
      <c r="L40" s="264"/>
      <c r="M40" s="247" t="s">
        <v>7</v>
      </c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333" t="s">
        <v>169</v>
      </c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300"/>
      <c r="AK40" s="247" t="s">
        <v>36</v>
      </c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396"/>
      <c r="BX40" s="396"/>
      <c r="BY40" s="396"/>
      <c r="BZ40" s="396"/>
      <c r="CA40" s="410"/>
      <c r="CB40" s="242" t="s">
        <v>44</v>
      </c>
      <c r="CC40" s="435"/>
      <c r="CD40" s="435"/>
      <c r="CE40" s="435"/>
      <c r="CF40" s="436"/>
      <c r="CG40" s="427"/>
      <c r="CH40" s="396"/>
      <c r="CI40" s="396"/>
      <c r="CJ40" s="396"/>
      <c r="CK40" s="396"/>
      <c r="CL40" s="18"/>
      <c r="CM40" s="17"/>
      <c r="CN40" s="17"/>
      <c r="CO40" s="17"/>
      <c r="CP40" s="17"/>
      <c r="CQ40" s="7"/>
      <c r="CR40" s="17"/>
      <c r="CS40" s="102"/>
      <c r="CT40" s="103"/>
      <c r="CU40" s="103">
        <v>14</v>
      </c>
      <c r="CV40" s="103"/>
      <c r="CW40" s="93"/>
    </row>
    <row r="41" spans="5:101" ht="7.5" customHeight="1">
      <c r="E41" s="458"/>
      <c r="F41" s="459"/>
      <c r="G41" s="174"/>
      <c r="H41" s="140"/>
      <c r="I41" s="140"/>
      <c r="J41" s="140"/>
      <c r="K41" s="140"/>
      <c r="L41" s="141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7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428"/>
      <c r="BX41" s="428"/>
      <c r="BY41" s="428"/>
      <c r="BZ41" s="428"/>
      <c r="CA41" s="440"/>
      <c r="CB41" s="378"/>
      <c r="CC41" s="378"/>
      <c r="CD41" s="378"/>
      <c r="CE41" s="378"/>
      <c r="CF41" s="379"/>
      <c r="CG41" s="389"/>
      <c r="CH41" s="428"/>
      <c r="CI41" s="428"/>
      <c r="CJ41" s="428"/>
      <c r="CK41" s="428"/>
      <c r="CL41" s="6"/>
      <c r="CM41" s="7"/>
      <c r="CN41" s="7"/>
      <c r="CO41" s="7"/>
      <c r="CP41" s="7"/>
      <c r="CQ41" s="17"/>
      <c r="CR41" s="17"/>
      <c r="CS41" s="102"/>
      <c r="CT41" s="103"/>
      <c r="CU41" s="103">
        <v>15</v>
      </c>
      <c r="CV41" s="103"/>
      <c r="CW41" s="93"/>
    </row>
    <row r="42" spans="5:101" ht="7.5" customHeight="1">
      <c r="E42" s="458"/>
      <c r="F42" s="459"/>
      <c r="G42" s="174"/>
      <c r="H42" s="140"/>
      <c r="I42" s="140"/>
      <c r="J42" s="140"/>
      <c r="K42" s="140"/>
      <c r="L42" s="141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86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397"/>
      <c r="BX42" s="397"/>
      <c r="BY42" s="397"/>
      <c r="BZ42" s="397"/>
      <c r="CA42" s="411"/>
      <c r="CB42" s="381"/>
      <c r="CC42" s="381"/>
      <c r="CD42" s="381"/>
      <c r="CE42" s="381"/>
      <c r="CF42" s="382"/>
      <c r="CG42" s="389"/>
      <c r="CH42" s="428"/>
      <c r="CI42" s="428"/>
      <c r="CJ42" s="428"/>
      <c r="CK42" s="428"/>
      <c r="CL42" s="6"/>
      <c r="CM42" s="7"/>
      <c r="CN42" s="7"/>
      <c r="CO42" s="7"/>
      <c r="CP42" s="7"/>
      <c r="CQ42" s="17"/>
      <c r="CR42" s="17"/>
      <c r="CS42" s="102"/>
      <c r="CT42" s="103"/>
      <c r="CU42" s="103">
        <v>16</v>
      </c>
      <c r="CV42" s="103"/>
      <c r="CW42" s="93"/>
    </row>
    <row r="43" spans="5:101" ht="7.5" customHeight="1">
      <c r="E43" s="458"/>
      <c r="F43" s="459"/>
      <c r="G43" s="174"/>
      <c r="H43" s="140"/>
      <c r="I43" s="140"/>
      <c r="J43" s="140"/>
      <c r="K43" s="140"/>
      <c r="L43" s="141"/>
      <c r="M43" s="276" t="s">
        <v>9</v>
      </c>
      <c r="N43" s="256"/>
      <c r="O43" s="256"/>
      <c r="P43" s="256"/>
      <c r="Q43" s="256"/>
      <c r="R43" s="256"/>
      <c r="S43" s="256"/>
      <c r="T43" s="256"/>
      <c r="U43" s="256"/>
      <c r="V43" s="256"/>
      <c r="W43" s="277"/>
      <c r="X43" s="167" t="s">
        <v>170</v>
      </c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9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5"/>
      <c r="BH43" s="9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5"/>
      <c r="BW43" s="492">
        <f>IF(BL44="","",(IF(AS44&lt;=BL44,"○","")))</f>
      </c>
      <c r="BX43" s="289"/>
      <c r="BY43" s="289"/>
      <c r="BZ43" s="289"/>
      <c r="CA43" s="493"/>
      <c r="CB43" s="124" t="s">
        <v>43</v>
      </c>
      <c r="CC43" s="375"/>
      <c r="CD43" s="375"/>
      <c r="CE43" s="375"/>
      <c r="CF43" s="376"/>
      <c r="CG43" s="288">
        <f>IF(BL44="","",(IF(BL44&lt;AS44,"○","")))</f>
      </c>
      <c r="CH43" s="289"/>
      <c r="CI43" s="289"/>
      <c r="CJ43" s="289"/>
      <c r="CK43" s="290"/>
      <c r="CL43" s="6"/>
      <c r="CM43" s="7"/>
      <c r="CN43" s="7"/>
      <c r="CO43" s="7"/>
      <c r="CP43" s="7"/>
      <c r="CQ43" s="17"/>
      <c r="CR43" s="7"/>
      <c r="CS43" s="92"/>
      <c r="CT43" s="103"/>
      <c r="CU43" s="103">
        <v>17</v>
      </c>
      <c r="CV43" s="103"/>
      <c r="CW43" s="93"/>
    </row>
    <row r="44" spans="5:103" ht="7.5" customHeight="1">
      <c r="E44" s="458"/>
      <c r="F44" s="459"/>
      <c r="G44" s="174"/>
      <c r="H44" s="140"/>
      <c r="I44" s="140"/>
      <c r="J44" s="140"/>
      <c r="K44" s="140"/>
      <c r="L44" s="141"/>
      <c r="M44" s="278"/>
      <c r="N44" s="257"/>
      <c r="O44" s="257"/>
      <c r="P44" s="257"/>
      <c r="Q44" s="257"/>
      <c r="R44" s="257"/>
      <c r="S44" s="257"/>
      <c r="T44" s="257"/>
      <c r="U44" s="257"/>
      <c r="V44" s="257"/>
      <c r="W44" s="279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6"/>
      <c r="AL44" s="7"/>
      <c r="AM44" s="7"/>
      <c r="AN44" s="140" t="s">
        <v>25</v>
      </c>
      <c r="AO44" s="259"/>
      <c r="AP44" s="259"/>
      <c r="AQ44" s="259"/>
      <c r="AR44" s="259"/>
      <c r="AS44" s="255" t="str">
        <f>IF(OR(AL5="認定番号",AL5=""),"?",VLOOKUP(AL5,CY27:DN36,3,FALSE))</f>
        <v>?</v>
      </c>
      <c r="AT44" s="255"/>
      <c r="AU44" s="255"/>
      <c r="AV44" s="255"/>
      <c r="AW44" s="445" t="s">
        <v>117</v>
      </c>
      <c r="AX44" s="445"/>
      <c r="AY44" s="445"/>
      <c r="AZ44" s="445"/>
      <c r="BA44" s="445"/>
      <c r="BB44" s="445"/>
      <c r="BC44" s="445"/>
      <c r="BD44" s="445"/>
      <c r="BE44" s="445"/>
      <c r="BF44" s="445"/>
      <c r="BG44" s="8"/>
      <c r="BH44" s="18"/>
      <c r="BI44" s="17"/>
      <c r="BJ44" s="17"/>
      <c r="BK44" s="17"/>
      <c r="BL44" s="441"/>
      <c r="BM44" s="442"/>
      <c r="BN44" s="442"/>
      <c r="BO44" s="442"/>
      <c r="BP44" s="443" t="s">
        <v>31</v>
      </c>
      <c r="BQ44" s="444"/>
      <c r="BR44" s="444"/>
      <c r="BS44" s="444"/>
      <c r="BT44" s="444"/>
      <c r="BU44" s="444"/>
      <c r="BV44" s="20"/>
      <c r="BW44" s="145"/>
      <c r="BX44" s="146"/>
      <c r="BY44" s="146"/>
      <c r="BZ44" s="146"/>
      <c r="CA44" s="147"/>
      <c r="CB44" s="378"/>
      <c r="CC44" s="378"/>
      <c r="CD44" s="378"/>
      <c r="CE44" s="378"/>
      <c r="CF44" s="379"/>
      <c r="CG44" s="153"/>
      <c r="CH44" s="146"/>
      <c r="CI44" s="146"/>
      <c r="CJ44" s="146"/>
      <c r="CK44" s="154"/>
      <c r="CL44" s="6"/>
      <c r="CM44" s="7"/>
      <c r="CN44" s="7"/>
      <c r="CO44" s="7"/>
      <c r="CP44" s="7"/>
      <c r="CQ44" s="7"/>
      <c r="CR44" s="7"/>
      <c r="CS44" s="92"/>
      <c r="CT44" s="103"/>
      <c r="CU44" s="103">
        <v>18</v>
      </c>
      <c r="CV44" s="103"/>
      <c r="CW44" s="93"/>
      <c r="CY44" s="72" t="s">
        <v>124</v>
      </c>
    </row>
    <row r="45" spans="5:108" ht="7.5" customHeight="1">
      <c r="E45" s="458"/>
      <c r="F45" s="459"/>
      <c r="G45" s="174"/>
      <c r="H45" s="140"/>
      <c r="I45" s="140"/>
      <c r="J45" s="140"/>
      <c r="K45" s="140"/>
      <c r="L45" s="141"/>
      <c r="M45" s="278"/>
      <c r="N45" s="257"/>
      <c r="O45" s="257"/>
      <c r="P45" s="257"/>
      <c r="Q45" s="257"/>
      <c r="R45" s="257"/>
      <c r="S45" s="257"/>
      <c r="T45" s="257"/>
      <c r="U45" s="257"/>
      <c r="V45" s="257"/>
      <c r="W45" s="279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34"/>
      <c r="AL45" s="16"/>
      <c r="AM45" s="16"/>
      <c r="AN45" s="259"/>
      <c r="AO45" s="259"/>
      <c r="AP45" s="259"/>
      <c r="AQ45" s="259"/>
      <c r="AR45" s="259"/>
      <c r="AS45" s="255"/>
      <c r="AT45" s="255"/>
      <c r="AU45" s="255"/>
      <c r="AV45" s="255"/>
      <c r="AW45" s="445"/>
      <c r="AX45" s="445"/>
      <c r="AY45" s="445"/>
      <c r="AZ45" s="445"/>
      <c r="BA45" s="445"/>
      <c r="BB45" s="445"/>
      <c r="BC45" s="445"/>
      <c r="BD45" s="445"/>
      <c r="BE45" s="445"/>
      <c r="BF45" s="445"/>
      <c r="BG45" s="14"/>
      <c r="BH45" s="18"/>
      <c r="BI45" s="17"/>
      <c r="BK45" s="37"/>
      <c r="BL45" s="442"/>
      <c r="BM45" s="442"/>
      <c r="BN45" s="442"/>
      <c r="BO45" s="442"/>
      <c r="BP45" s="444"/>
      <c r="BQ45" s="444"/>
      <c r="BR45" s="444"/>
      <c r="BS45" s="444"/>
      <c r="BT45" s="444"/>
      <c r="BU45" s="444"/>
      <c r="BV45" s="20"/>
      <c r="BW45" s="145"/>
      <c r="BX45" s="146"/>
      <c r="BY45" s="146"/>
      <c r="BZ45" s="146"/>
      <c r="CA45" s="147"/>
      <c r="CB45" s="378"/>
      <c r="CC45" s="378"/>
      <c r="CD45" s="378"/>
      <c r="CE45" s="378"/>
      <c r="CF45" s="379"/>
      <c r="CG45" s="153"/>
      <c r="CH45" s="146"/>
      <c r="CI45" s="146"/>
      <c r="CJ45" s="146"/>
      <c r="CK45" s="154"/>
      <c r="CL45" s="6"/>
      <c r="CM45" s="7"/>
      <c r="CN45" s="7"/>
      <c r="CO45" s="7"/>
      <c r="CP45" s="7"/>
      <c r="CQ45" s="7"/>
      <c r="CR45" s="7"/>
      <c r="CS45" s="92"/>
      <c r="CT45" s="103"/>
      <c r="CU45" s="103">
        <v>19</v>
      </c>
      <c r="CV45" s="103"/>
      <c r="CW45" s="93"/>
      <c r="CY45" s="93"/>
      <c r="CZ45" s="93">
        <v>30</v>
      </c>
      <c r="DA45" s="93">
        <v>45</v>
      </c>
      <c r="DB45" s="93">
        <v>60</v>
      </c>
      <c r="DC45" s="93">
        <v>90</v>
      </c>
      <c r="DD45" s="94">
        <v>105</v>
      </c>
    </row>
    <row r="46" spans="5:108" ht="7.5" customHeight="1">
      <c r="E46" s="458"/>
      <c r="F46" s="459"/>
      <c r="G46" s="174"/>
      <c r="H46" s="140"/>
      <c r="I46" s="140"/>
      <c r="J46" s="140"/>
      <c r="K46" s="140"/>
      <c r="L46" s="141"/>
      <c r="M46" s="278"/>
      <c r="N46" s="257"/>
      <c r="O46" s="257"/>
      <c r="P46" s="257"/>
      <c r="Q46" s="257"/>
      <c r="R46" s="257"/>
      <c r="S46" s="257"/>
      <c r="T46" s="257"/>
      <c r="U46" s="257"/>
      <c r="V46" s="257"/>
      <c r="W46" s="279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15"/>
      <c r="AL46" s="16"/>
      <c r="AM46" s="16"/>
      <c r="AN46" s="259"/>
      <c r="AO46" s="259"/>
      <c r="AP46" s="259"/>
      <c r="AQ46" s="259"/>
      <c r="AR46" s="259"/>
      <c r="AS46" s="85"/>
      <c r="AT46" s="85"/>
      <c r="AU46" s="85"/>
      <c r="AV46" s="85"/>
      <c r="AW46" s="445"/>
      <c r="AX46" s="445"/>
      <c r="AY46" s="445"/>
      <c r="AZ46" s="445"/>
      <c r="BA46" s="445"/>
      <c r="BB46" s="445"/>
      <c r="BC46" s="445"/>
      <c r="BD46" s="445"/>
      <c r="BE46" s="445"/>
      <c r="BF46" s="445"/>
      <c r="BG46" s="33"/>
      <c r="BH46" s="18"/>
      <c r="BI46" s="17"/>
      <c r="BJ46" s="37"/>
      <c r="BK46" s="37"/>
      <c r="BL46" s="442"/>
      <c r="BM46" s="442"/>
      <c r="BN46" s="442"/>
      <c r="BO46" s="442"/>
      <c r="BP46" s="444"/>
      <c r="BQ46" s="444"/>
      <c r="BR46" s="444"/>
      <c r="BS46" s="444"/>
      <c r="BT46" s="444"/>
      <c r="BU46" s="444"/>
      <c r="BV46" s="20"/>
      <c r="BW46" s="145"/>
      <c r="BX46" s="146"/>
      <c r="BY46" s="146"/>
      <c r="BZ46" s="146"/>
      <c r="CA46" s="147"/>
      <c r="CB46" s="378"/>
      <c r="CC46" s="378"/>
      <c r="CD46" s="378"/>
      <c r="CE46" s="378"/>
      <c r="CF46" s="379"/>
      <c r="CG46" s="153"/>
      <c r="CH46" s="146"/>
      <c r="CI46" s="146"/>
      <c r="CJ46" s="146"/>
      <c r="CK46" s="154"/>
      <c r="CL46" s="6"/>
      <c r="CM46" s="7"/>
      <c r="CN46" s="7"/>
      <c r="CO46" s="7"/>
      <c r="CP46" s="7"/>
      <c r="CQ46" s="7"/>
      <c r="CR46" s="7"/>
      <c r="CS46" s="92"/>
      <c r="CT46" s="103"/>
      <c r="CU46" s="103">
        <v>20</v>
      </c>
      <c r="CV46" s="103"/>
      <c r="CW46" s="93"/>
      <c r="CY46" s="93">
        <v>320</v>
      </c>
      <c r="CZ46" s="93"/>
      <c r="DA46" s="93">
        <v>500</v>
      </c>
      <c r="DB46" s="94" t="s">
        <v>118</v>
      </c>
      <c r="DC46" s="94" t="s">
        <v>119</v>
      </c>
      <c r="DD46" s="94" t="s">
        <v>119</v>
      </c>
    </row>
    <row r="47" spans="5:108" ht="7.5" customHeight="1">
      <c r="E47" s="238"/>
      <c r="F47" s="240"/>
      <c r="G47" s="265"/>
      <c r="H47" s="175"/>
      <c r="I47" s="175"/>
      <c r="J47" s="175"/>
      <c r="K47" s="175"/>
      <c r="L47" s="266"/>
      <c r="M47" s="280"/>
      <c r="N47" s="258"/>
      <c r="O47" s="258"/>
      <c r="P47" s="258"/>
      <c r="Q47" s="258"/>
      <c r="R47" s="258"/>
      <c r="S47" s="258"/>
      <c r="T47" s="258"/>
      <c r="U47" s="258"/>
      <c r="V47" s="258"/>
      <c r="W47" s="281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8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36"/>
      <c r="BH47" s="21"/>
      <c r="BI47" s="22"/>
      <c r="BJ47" s="22"/>
      <c r="BK47" s="22"/>
      <c r="BL47" s="190"/>
      <c r="BM47" s="190"/>
      <c r="BN47" s="190"/>
      <c r="BO47" s="190"/>
      <c r="BP47" s="190"/>
      <c r="BQ47" s="190"/>
      <c r="BR47" s="190"/>
      <c r="BS47" s="190"/>
      <c r="BT47" s="22"/>
      <c r="BU47" s="22"/>
      <c r="BV47" s="23"/>
      <c r="BW47" s="494"/>
      <c r="BX47" s="292"/>
      <c r="BY47" s="292"/>
      <c r="BZ47" s="292"/>
      <c r="CA47" s="495"/>
      <c r="CB47" s="394"/>
      <c r="CC47" s="394"/>
      <c r="CD47" s="394"/>
      <c r="CE47" s="394"/>
      <c r="CF47" s="395"/>
      <c r="CG47" s="291"/>
      <c r="CH47" s="292"/>
      <c r="CI47" s="292"/>
      <c r="CJ47" s="292"/>
      <c r="CK47" s="293"/>
      <c r="CL47" s="6"/>
      <c r="CM47" s="7"/>
      <c r="CN47" s="7"/>
      <c r="CO47" s="7"/>
      <c r="CP47" s="7"/>
      <c r="CQ47" s="7"/>
      <c r="CR47" s="7"/>
      <c r="CS47" s="92"/>
      <c r="CT47" s="103"/>
      <c r="CU47" s="103">
        <v>21</v>
      </c>
      <c r="CV47" s="103"/>
      <c r="CW47" s="94"/>
      <c r="CY47" s="93">
        <v>450</v>
      </c>
      <c r="CZ47" s="94" t="s">
        <v>98</v>
      </c>
      <c r="DA47" s="93">
        <v>500</v>
      </c>
      <c r="DB47" s="95">
        <v>700</v>
      </c>
      <c r="DC47" s="95">
        <v>1400</v>
      </c>
      <c r="DD47" s="95">
        <v>1950</v>
      </c>
    </row>
    <row r="48" spans="5:108" ht="7.5" customHeight="1">
      <c r="E48" s="196" t="s">
        <v>32</v>
      </c>
      <c r="F48" s="336"/>
      <c r="G48" s="214" t="s">
        <v>11</v>
      </c>
      <c r="H48" s="263"/>
      <c r="I48" s="263"/>
      <c r="J48" s="263"/>
      <c r="K48" s="263"/>
      <c r="L48" s="264"/>
      <c r="M48" s="247" t="s">
        <v>7</v>
      </c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333" t="s">
        <v>169</v>
      </c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25" t="s">
        <v>36</v>
      </c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7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396"/>
      <c r="BX48" s="396"/>
      <c r="BY48" s="396"/>
      <c r="BZ48" s="396"/>
      <c r="CA48" s="410"/>
      <c r="CB48" s="242" t="s">
        <v>44</v>
      </c>
      <c r="CC48" s="435"/>
      <c r="CD48" s="435"/>
      <c r="CE48" s="435"/>
      <c r="CF48" s="436"/>
      <c r="CG48" s="427"/>
      <c r="CH48" s="396"/>
      <c r="CI48" s="396"/>
      <c r="CJ48" s="396"/>
      <c r="CK48" s="396"/>
      <c r="CL48" s="6"/>
      <c r="CM48" s="7"/>
      <c r="CN48" s="7"/>
      <c r="CO48" s="7"/>
      <c r="CP48" s="7"/>
      <c r="CQ48" s="7"/>
      <c r="CR48" s="7"/>
      <c r="CS48" s="92" t="s">
        <v>180</v>
      </c>
      <c r="CT48" s="103"/>
      <c r="CU48" s="103">
        <v>22</v>
      </c>
      <c r="CV48" s="103"/>
      <c r="CW48" s="94"/>
      <c r="CY48" s="93">
        <v>600</v>
      </c>
      <c r="CZ48" s="94" t="s">
        <v>98</v>
      </c>
      <c r="DA48" s="93">
        <v>500</v>
      </c>
      <c r="DB48" s="95">
        <v>700</v>
      </c>
      <c r="DC48" s="95">
        <v>1400</v>
      </c>
      <c r="DD48" s="95">
        <v>1900</v>
      </c>
    </row>
    <row r="49" spans="5:108" ht="7.5" customHeight="1">
      <c r="E49" s="198"/>
      <c r="F49" s="337"/>
      <c r="G49" s="215"/>
      <c r="H49" s="140"/>
      <c r="I49" s="140"/>
      <c r="J49" s="140"/>
      <c r="K49" s="140"/>
      <c r="L49" s="141"/>
      <c r="M49" s="248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334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28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30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428"/>
      <c r="BX49" s="428"/>
      <c r="BY49" s="428"/>
      <c r="BZ49" s="428"/>
      <c r="CA49" s="440"/>
      <c r="CB49" s="127"/>
      <c r="CC49" s="378"/>
      <c r="CD49" s="378"/>
      <c r="CE49" s="378"/>
      <c r="CF49" s="379"/>
      <c r="CG49" s="389"/>
      <c r="CH49" s="428"/>
      <c r="CI49" s="428"/>
      <c r="CJ49" s="428"/>
      <c r="CK49" s="428"/>
      <c r="CL49" s="6"/>
      <c r="CM49" s="7"/>
      <c r="CN49" s="7"/>
      <c r="CO49" s="7"/>
      <c r="CP49" s="7"/>
      <c r="CQ49" s="7"/>
      <c r="CR49" s="7"/>
      <c r="CS49" s="92" t="s">
        <v>181</v>
      </c>
      <c r="CT49" s="103"/>
      <c r="CU49" s="103">
        <v>23</v>
      </c>
      <c r="CV49" s="103"/>
      <c r="CW49" s="94"/>
      <c r="CY49" s="93">
        <v>700</v>
      </c>
      <c r="CZ49" s="93">
        <v>700</v>
      </c>
      <c r="DA49" s="94" t="s">
        <v>98</v>
      </c>
      <c r="DB49" s="96" t="s">
        <v>99</v>
      </c>
      <c r="DC49" s="96" t="s">
        <v>100</v>
      </c>
      <c r="DD49" s="96" t="s">
        <v>98</v>
      </c>
    </row>
    <row r="50" spans="5:108" ht="7.5" customHeight="1">
      <c r="E50" s="338"/>
      <c r="F50" s="337"/>
      <c r="G50" s="174"/>
      <c r="H50" s="140"/>
      <c r="I50" s="140"/>
      <c r="J50" s="140"/>
      <c r="K50" s="140"/>
      <c r="L50" s="141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28" t="s">
        <v>48</v>
      </c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30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428"/>
      <c r="BX50" s="428"/>
      <c r="BY50" s="428"/>
      <c r="BZ50" s="428"/>
      <c r="CA50" s="440"/>
      <c r="CB50" s="378"/>
      <c r="CC50" s="378"/>
      <c r="CD50" s="378"/>
      <c r="CE50" s="378"/>
      <c r="CF50" s="379"/>
      <c r="CG50" s="389"/>
      <c r="CH50" s="428"/>
      <c r="CI50" s="428"/>
      <c r="CJ50" s="428"/>
      <c r="CK50" s="428"/>
      <c r="CL50" s="6"/>
      <c r="CM50" s="7"/>
      <c r="CN50" s="7"/>
      <c r="CO50" s="7"/>
      <c r="CP50" s="7"/>
      <c r="CQ50" s="7"/>
      <c r="CR50" s="7"/>
      <c r="CS50" s="92" t="s">
        <v>182</v>
      </c>
      <c r="CT50" s="103"/>
      <c r="CU50" s="103">
        <v>24</v>
      </c>
      <c r="CV50" s="103"/>
      <c r="CW50" s="94"/>
      <c r="CY50" s="94">
        <v>750</v>
      </c>
      <c r="CZ50" s="94" t="s">
        <v>101</v>
      </c>
      <c r="DA50" s="94">
        <v>500</v>
      </c>
      <c r="DB50" s="94">
        <v>700</v>
      </c>
      <c r="DC50" s="95">
        <v>1400</v>
      </c>
      <c r="DD50" s="95">
        <v>1950</v>
      </c>
    </row>
    <row r="51" spans="5:108" ht="7.5" customHeight="1">
      <c r="E51" s="338"/>
      <c r="F51" s="337"/>
      <c r="G51" s="174"/>
      <c r="H51" s="140"/>
      <c r="I51" s="140"/>
      <c r="J51" s="140"/>
      <c r="K51" s="140"/>
      <c r="L51" s="141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51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3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397"/>
      <c r="BX51" s="397"/>
      <c r="BY51" s="397"/>
      <c r="BZ51" s="397"/>
      <c r="CA51" s="411"/>
      <c r="CB51" s="381"/>
      <c r="CC51" s="381"/>
      <c r="CD51" s="381"/>
      <c r="CE51" s="381"/>
      <c r="CF51" s="382"/>
      <c r="CG51" s="389"/>
      <c r="CH51" s="428"/>
      <c r="CI51" s="428"/>
      <c r="CJ51" s="428"/>
      <c r="CK51" s="428"/>
      <c r="CL51" s="81"/>
      <c r="CM51" s="7"/>
      <c r="CN51" s="7"/>
      <c r="CO51" s="7"/>
      <c r="CP51" s="7"/>
      <c r="CQ51" s="7"/>
      <c r="CR51" s="7"/>
      <c r="CS51" s="92" t="s">
        <v>183</v>
      </c>
      <c r="CT51" s="103"/>
      <c r="CU51" s="103">
        <v>25</v>
      </c>
      <c r="CV51" s="103"/>
      <c r="CW51" s="93"/>
      <c r="CY51" s="94">
        <v>850</v>
      </c>
      <c r="CZ51" s="94" t="s">
        <v>98</v>
      </c>
      <c r="DA51" s="94">
        <v>500</v>
      </c>
      <c r="DB51" s="94">
        <v>700</v>
      </c>
      <c r="DC51" s="95">
        <v>1400</v>
      </c>
      <c r="DD51" s="95">
        <v>1950</v>
      </c>
    </row>
    <row r="52" spans="5:108" ht="7.5" customHeight="1">
      <c r="E52" s="338"/>
      <c r="F52" s="337"/>
      <c r="G52" s="174"/>
      <c r="H52" s="140"/>
      <c r="I52" s="140"/>
      <c r="J52" s="140"/>
      <c r="K52" s="140"/>
      <c r="L52" s="141"/>
      <c r="M52" s="249" t="s">
        <v>14</v>
      </c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335" t="s">
        <v>38</v>
      </c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157" t="s">
        <v>87</v>
      </c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9"/>
      <c r="BH52" s="73"/>
      <c r="BI52" s="24"/>
      <c r="BJ52" s="100"/>
      <c r="BK52" s="100"/>
      <c r="BL52" s="100"/>
      <c r="BM52" s="100"/>
      <c r="BN52" s="100"/>
      <c r="BO52" s="100"/>
      <c r="BP52" s="100"/>
      <c r="BQ52" s="100"/>
      <c r="BR52" s="26"/>
      <c r="BS52" s="99"/>
      <c r="BT52" s="99"/>
      <c r="BU52" s="24"/>
      <c r="BV52" s="25"/>
      <c r="BW52" s="429">
        <f>IF(BJ53="","",IF(AND((VLOOKUP(AL5,CY27:DN36,8,FALSE))&lt;=BJ53,BJ53&lt;=(VLOOKUP(AL5,CY27:DN36,7,FALSE))),"○",""))</f>
      </c>
      <c r="BX52" s="429"/>
      <c r="BY52" s="429"/>
      <c r="BZ52" s="429"/>
      <c r="CA52" s="430"/>
      <c r="CB52" s="124" t="s">
        <v>44</v>
      </c>
      <c r="CC52" s="375"/>
      <c r="CD52" s="375"/>
      <c r="CE52" s="375"/>
      <c r="CF52" s="376"/>
      <c r="CG52" s="433">
        <f>IF(BJ53="","",IF(OR(BJ53&gt;(VLOOKUP(AL5,CY27:DN36,7,FALSE)),BJ53&lt;(VLOOKUP(AL5,CY27:DN36,8,FALSE))),"○",""))</f>
      </c>
      <c r="CH52" s="429"/>
      <c r="CI52" s="429"/>
      <c r="CJ52" s="429"/>
      <c r="CK52" s="429"/>
      <c r="CL52" s="6"/>
      <c r="CM52" s="7"/>
      <c r="CN52" s="7"/>
      <c r="CO52" s="94" t="s">
        <v>120</v>
      </c>
      <c r="CP52" s="119" t="e">
        <f>VLOOKUP(AW8,CY46:DD53,MATCH(AW10,CY45:DD45,0),FALSE)</f>
        <v>#N/A</v>
      </c>
      <c r="CQ52" s="7"/>
      <c r="CR52" s="7"/>
      <c r="CS52" s="92"/>
      <c r="CT52" s="103"/>
      <c r="CU52" s="103">
        <v>26</v>
      </c>
      <c r="CV52" s="103"/>
      <c r="CW52" s="93"/>
      <c r="CY52" s="94">
        <v>900</v>
      </c>
      <c r="CZ52" s="94" t="s">
        <v>98</v>
      </c>
      <c r="DA52" s="94" t="s">
        <v>119</v>
      </c>
      <c r="DB52" s="94" t="s">
        <v>128</v>
      </c>
      <c r="DC52" s="96" t="s">
        <v>129</v>
      </c>
      <c r="DD52" s="96" t="s">
        <v>129</v>
      </c>
    </row>
    <row r="53" spans="5:108" ht="7.5" customHeight="1">
      <c r="E53" s="338"/>
      <c r="F53" s="337"/>
      <c r="G53" s="174"/>
      <c r="H53" s="140"/>
      <c r="I53" s="140"/>
      <c r="J53" s="140"/>
      <c r="K53" s="140"/>
      <c r="L53" s="141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160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2"/>
      <c r="BH53" s="18"/>
      <c r="BI53" s="19"/>
      <c r="BJ53" s="345"/>
      <c r="BK53" s="345"/>
      <c r="BL53" s="345"/>
      <c r="BM53" s="345"/>
      <c r="BN53" s="345"/>
      <c r="BO53" s="345"/>
      <c r="BP53" s="345"/>
      <c r="BQ53" s="345"/>
      <c r="BR53" s="447" t="s">
        <v>39</v>
      </c>
      <c r="BS53" s="447"/>
      <c r="BT53" s="447"/>
      <c r="BU53" s="19"/>
      <c r="BV53" s="20"/>
      <c r="BW53" s="431"/>
      <c r="BX53" s="431"/>
      <c r="BY53" s="431"/>
      <c r="BZ53" s="431"/>
      <c r="CA53" s="432"/>
      <c r="CB53" s="378"/>
      <c r="CC53" s="378"/>
      <c r="CD53" s="378"/>
      <c r="CE53" s="378"/>
      <c r="CF53" s="379"/>
      <c r="CG53" s="434"/>
      <c r="CH53" s="431"/>
      <c r="CI53" s="431"/>
      <c r="CJ53" s="431"/>
      <c r="CK53" s="431"/>
      <c r="CL53" s="6"/>
      <c r="CM53" s="7"/>
      <c r="CN53" s="7"/>
      <c r="CO53" s="94" t="s">
        <v>123</v>
      </c>
      <c r="CP53" s="119" t="e">
        <f>VLOOKUP(AW8,CY57:DD64,MATCH(AW10,CY56:DD56,0),FALSE)</f>
        <v>#N/A</v>
      </c>
      <c r="CQ53" s="7"/>
      <c r="CR53" s="7"/>
      <c r="CS53" s="92"/>
      <c r="CT53" s="103"/>
      <c r="CU53" s="103">
        <v>27</v>
      </c>
      <c r="CV53" s="103"/>
      <c r="CW53" s="93"/>
      <c r="CY53" s="94">
        <v>1000</v>
      </c>
      <c r="CZ53" s="94" t="s">
        <v>98</v>
      </c>
      <c r="DA53" s="94" t="s">
        <v>119</v>
      </c>
      <c r="DB53" s="94" t="s">
        <v>128</v>
      </c>
      <c r="DC53" s="96" t="s">
        <v>129</v>
      </c>
      <c r="DD53" s="96" t="s">
        <v>129</v>
      </c>
    </row>
    <row r="54" spans="5:101" ht="7.5" customHeight="1">
      <c r="E54" s="338"/>
      <c r="F54" s="337"/>
      <c r="G54" s="174"/>
      <c r="H54" s="140"/>
      <c r="I54" s="140"/>
      <c r="J54" s="140"/>
      <c r="K54" s="140"/>
      <c r="L54" s="141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88"/>
      <c r="AL54" s="210" t="s">
        <v>88</v>
      </c>
      <c r="AM54" s="210"/>
      <c r="AN54" s="210"/>
      <c r="AO54" s="210"/>
      <c r="AP54" s="210"/>
      <c r="AQ54" s="499" t="str">
        <f>IF(OR(AL5="認定番号",AL5=""),"?",VLOOKUP(AL5,CY27:DN36,6,FALSE))</f>
        <v>?</v>
      </c>
      <c r="AR54" s="499"/>
      <c r="AS54" s="499"/>
      <c r="AT54" s="499"/>
      <c r="AU54" s="499"/>
      <c r="AV54" s="499"/>
      <c r="AW54" s="499"/>
      <c r="AX54" s="499"/>
      <c r="AY54" s="499"/>
      <c r="AZ54" s="499"/>
      <c r="BA54" s="499"/>
      <c r="BB54" s="499"/>
      <c r="BC54" s="499"/>
      <c r="BD54" s="499"/>
      <c r="BE54" s="499"/>
      <c r="BF54" s="89"/>
      <c r="BG54" s="90"/>
      <c r="BH54" s="18"/>
      <c r="BI54" s="19"/>
      <c r="BJ54" s="437"/>
      <c r="BK54" s="437"/>
      <c r="BL54" s="437"/>
      <c r="BM54" s="437"/>
      <c r="BN54" s="437"/>
      <c r="BO54" s="437"/>
      <c r="BP54" s="437"/>
      <c r="BQ54" s="437"/>
      <c r="BR54" s="448"/>
      <c r="BS54" s="448"/>
      <c r="BT54" s="448"/>
      <c r="BU54" s="19"/>
      <c r="BV54" s="20"/>
      <c r="BW54" s="431"/>
      <c r="BX54" s="431"/>
      <c r="BY54" s="431"/>
      <c r="BZ54" s="431"/>
      <c r="CA54" s="432"/>
      <c r="CB54" s="378"/>
      <c r="CC54" s="378"/>
      <c r="CD54" s="378"/>
      <c r="CE54" s="378"/>
      <c r="CF54" s="379"/>
      <c r="CG54" s="434"/>
      <c r="CH54" s="431"/>
      <c r="CI54" s="431"/>
      <c r="CJ54" s="431"/>
      <c r="CK54" s="431"/>
      <c r="CL54" s="6"/>
      <c r="CM54" s="7"/>
      <c r="CN54" s="7"/>
      <c r="CO54" s="94" t="s">
        <v>121</v>
      </c>
      <c r="CP54" s="92" t="e">
        <f>VLOOKUP(AW8,CY68:DA69,MATCH(AW10,CY67:DA67,0),FALSE)</f>
        <v>#N/A</v>
      </c>
      <c r="CQ54" s="7"/>
      <c r="CR54" s="7"/>
      <c r="CT54" s="103"/>
      <c r="CU54" s="103">
        <v>28</v>
      </c>
      <c r="CV54" s="103"/>
      <c r="CW54" s="93"/>
    </row>
    <row r="55" spans="5:103" ht="7.5" customHeight="1">
      <c r="E55" s="338"/>
      <c r="F55" s="337"/>
      <c r="G55" s="174"/>
      <c r="H55" s="140"/>
      <c r="I55" s="140"/>
      <c r="J55" s="140"/>
      <c r="K55" s="140"/>
      <c r="L55" s="141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88"/>
      <c r="AL55" s="210"/>
      <c r="AM55" s="210"/>
      <c r="AN55" s="210"/>
      <c r="AO55" s="210"/>
      <c r="AP55" s="210"/>
      <c r="AQ55" s="499"/>
      <c r="AR55" s="499"/>
      <c r="AS55" s="499"/>
      <c r="AT55" s="499"/>
      <c r="AU55" s="499"/>
      <c r="AV55" s="499"/>
      <c r="AW55" s="499"/>
      <c r="AX55" s="499"/>
      <c r="AY55" s="499"/>
      <c r="AZ55" s="499"/>
      <c r="BA55" s="499"/>
      <c r="BB55" s="499"/>
      <c r="BC55" s="499"/>
      <c r="BD55" s="499"/>
      <c r="BE55" s="499"/>
      <c r="BF55" s="89"/>
      <c r="BG55" s="90"/>
      <c r="BH55" s="18"/>
      <c r="BI55" s="19"/>
      <c r="BJ55" s="98"/>
      <c r="BK55" s="98"/>
      <c r="BL55" s="98"/>
      <c r="BM55" s="98"/>
      <c r="BN55" s="98"/>
      <c r="BO55" s="98"/>
      <c r="BP55" s="98"/>
      <c r="BQ55" s="98"/>
      <c r="BR55" s="101"/>
      <c r="BS55" s="101"/>
      <c r="BT55" s="101"/>
      <c r="BU55" s="19"/>
      <c r="BV55" s="20"/>
      <c r="BW55" s="431"/>
      <c r="BX55" s="431"/>
      <c r="BY55" s="431"/>
      <c r="BZ55" s="431"/>
      <c r="CA55" s="432"/>
      <c r="CB55" s="378"/>
      <c r="CC55" s="378"/>
      <c r="CD55" s="378"/>
      <c r="CE55" s="378"/>
      <c r="CF55" s="379"/>
      <c r="CG55" s="434"/>
      <c r="CH55" s="431"/>
      <c r="CI55" s="431"/>
      <c r="CJ55" s="431"/>
      <c r="CK55" s="431"/>
      <c r="CL55" s="6"/>
      <c r="CM55" s="7"/>
      <c r="CN55" s="7"/>
      <c r="CO55" s="94" t="s">
        <v>122</v>
      </c>
      <c r="CP55" s="92" t="e">
        <f>VLOOKUP(AW8,CY74:DA75,MATCH(AW10,CY73:DA73,0),FALSE)</f>
        <v>#N/A</v>
      </c>
      <c r="CQ55" s="7"/>
      <c r="CR55" s="7"/>
      <c r="CT55" s="103"/>
      <c r="CU55" s="103">
        <v>29</v>
      </c>
      <c r="CV55" s="103"/>
      <c r="CW55" s="93"/>
      <c r="CY55" s="72" t="s">
        <v>125</v>
      </c>
    </row>
    <row r="56" spans="5:108" ht="7.5" customHeight="1">
      <c r="E56" s="196" t="s">
        <v>28</v>
      </c>
      <c r="F56" s="197"/>
      <c r="G56" s="225" t="s">
        <v>2</v>
      </c>
      <c r="H56" s="226"/>
      <c r="I56" s="226"/>
      <c r="J56" s="226"/>
      <c r="K56" s="226"/>
      <c r="L56" s="227"/>
      <c r="M56" s="300" t="s">
        <v>19</v>
      </c>
      <c r="N56" s="461"/>
      <c r="O56" s="461"/>
      <c r="P56" s="461"/>
      <c r="Q56" s="461"/>
      <c r="R56" s="461"/>
      <c r="S56" s="461"/>
      <c r="T56" s="461"/>
      <c r="U56" s="461"/>
      <c r="V56" s="461"/>
      <c r="W56" s="462"/>
      <c r="X56" s="247" t="s">
        <v>8</v>
      </c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300"/>
      <c r="AK56" s="247" t="s">
        <v>37</v>
      </c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7"/>
      <c r="BE56" s="247"/>
      <c r="BF56" s="247"/>
      <c r="BG56" s="247"/>
      <c r="BH56" s="247"/>
      <c r="BI56" s="247"/>
      <c r="BJ56" s="247"/>
      <c r="BK56" s="247"/>
      <c r="BL56" s="247"/>
      <c r="BM56" s="247"/>
      <c r="BN56" s="247"/>
      <c r="BO56" s="247"/>
      <c r="BP56" s="247"/>
      <c r="BQ56" s="247"/>
      <c r="BR56" s="247"/>
      <c r="BS56" s="247"/>
      <c r="BT56" s="247"/>
      <c r="BU56" s="247"/>
      <c r="BV56" s="247"/>
      <c r="BW56" s="311"/>
      <c r="BX56" s="396"/>
      <c r="BY56" s="396"/>
      <c r="BZ56" s="396"/>
      <c r="CA56" s="410"/>
      <c r="CB56" s="241" t="s">
        <v>43</v>
      </c>
      <c r="CC56" s="435"/>
      <c r="CD56" s="435"/>
      <c r="CE56" s="435"/>
      <c r="CF56" s="436"/>
      <c r="CG56" s="311"/>
      <c r="CH56" s="396"/>
      <c r="CI56" s="396"/>
      <c r="CJ56" s="396"/>
      <c r="CK56" s="396"/>
      <c r="CL56" s="6"/>
      <c r="CM56" s="7"/>
      <c r="CN56" s="7"/>
      <c r="CO56" s="94" t="s">
        <v>79</v>
      </c>
      <c r="CP56" s="92" t="e">
        <f>VLOOKUP(AW8,CY68:DA69,MATCH(AW10,CY67:DA67,0),FALSE)</f>
        <v>#N/A</v>
      </c>
      <c r="CQ56" s="7"/>
      <c r="CR56" s="7"/>
      <c r="CT56" s="103"/>
      <c r="CU56" s="103">
        <v>30</v>
      </c>
      <c r="CV56" s="103"/>
      <c r="CW56" s="93"/>
      <c r="CY56" s="93"/>
      <c r="CZ56" s="93">
        <v>30</v>
      </c>
      <c r="DA56" s="93">
        <v>45</v>
      </c>
      <c r="DB56" s="93">
        <v>60</v>
      </c>
      <c r="DC56" s="93">
        <v>90</v>
      </c>
      <c r="DD56" s="94">
        <v>105</v>
      </c>
    </row>
    <row r="57" spans="5:108" ht="7.5" customHeight="1">
      <c r="E57" s="198"/>
      <c r="F57" s="199"/>
      <c r="G57" s="228"/>
      <c r="H57" s="229"/>
      <c r="I57" s="229"/>
      <c r="J57" s="229"/>
      <c r="K57" s="229"/>
      <c r="L57" s="230"/>
      <c r="M57" s="302"/>
      <c r="N57" s="463"/>
      <c r="O57" s="463"/>
      <c r="P57" s="463"/>
      <c r="Q57" s="463"/>
      <c r="R57" s="463"/>
      <c r="S57" s="463"/>
      <c r="T57" s="463"/>
      <c r="U57" s="463"/>
      <c r="V57" s="463"/>
      <c r="W57" s="464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2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1"/>
      <c r="BO57" s="301"/>
      <c r="BP57" s="301"/>
      <c r="BQ57" s="301"/>
      <c r="BR57" s="301"/>
      <c r="BS57" s="301"/>
      <c r="BT57" s="301"/>
      <c r="BU57" s="301"/>
      <c r="BV57" s="301"/>
      <c r="BW57" s="314"/>
      <c r="BX57" s="397"/>
      <c r="BY57" s="397"/>
      <c r="BZ57" s="397"/>
      <c r="CA57" s="411"/>
      <c r="CB57" s="380"/>
      <c r="CC57" s="381"/>
      <c r="CD57" s="381"/>
      <c r="CE57" s="381"/>
      <c r="CF57" s="382"/>
      <c r="CG57" s="314"/>
      <c r="CH57" s="397"/>
      <c r="CI57" s="397"/>
      <c r="CJ57" s="397"/>
      <c r="CK57" s="397"/>
      <c r="CL57" s="6"/>
      <c r="CM57" s="7"/>
      <c r="CN57" s="7"/>
      <c r="CO57" s="94" t="s">
        <v>102</v>
      </c>
      <c r="CP57" s="92" t="e">
        <f>VLOOKUP(AW8,CY47:DD53,MATCH(AW10,CY45:DD46,0),FALSE)</f>
        <v>#N/A</v>
      </c>
      <c r="CQ57" s="7"/>
      <c r="CR57" s="7"/>
      <c r="CT57" s="103"/>
      <c r="CU57" s="103">
        <v>31</v>
      </c>
      <c r="CV57" s="103"/>
      <c r="CW57" s="93"/>
      <c r="CY57" s="93">
        <v>320</v>
      </c>
      <c r="CZ57" s="94" t="s">
        <v>119</v>
      </c>
      <c r="DA57" s="94" t="s">
        <v>128</v>
      </c>
      <c r="DB57" s="94" t="s">
        <v>118</v>
      </c>
      <c r="DC57" s="94" t="s">
        <v>119</v>
      </c>
      <c r="DD57" s="94" t="s">
        <v>119</v>
      </c>
    </row>
    <row r="58" spans="5:108" ht="7.5" customHeight="1">
      <c r="E58" s="198"/>
      <c r="F58" s="199"/>
      <c r="G58" s="228"/>
      <c r="H58" s="229"/>
      <c r="I58" s="229"/>
      <c r="J58" s="229"/>
      <c r="K58" s="229"/>
      <c r="L58" s="230"/>
      <c r="M58" s="157" t="s">
        <v>12</v>
      </c>
      <c r="N58" s="158"/>
      <c r="O58" s="158"/>
      <c r="P58" s="158"/>
      <c r="Q58" s="158"/>
      <c r="R58" s="158"/>
      <c r="S58" s="158"/>
      <c r="T58" s="158"/>
      <c r="U58" s="158"/>
      <c r="V58" s="158"/>
      <c r="W58" s="159"/>
      <c r="X58" s="157" t="s">
        <v>169</v>
      </c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9"/>
      <c r="AK58" s="166" t="s">
        <v>155</v>
      </c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8"/>
      <c r="BH58" s="6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8"/>
      <c r="BW58" s="123">
        <f>IF(AND(CR61="",CR62=""),"",IF(AND(CR61="○",CR62="○"),"○",""))</f>
      </c>
      <c r="BX58" s="124"/>
      <c r="BY58" s="124"/>
      <c r="BZ58" s="124"/>
      <c r="CA58" s="125"/>
      <c r="CB58" s="132" t="s">
        <v>44</v>
      </c>
      <c r="CC58" s="124"/>
      <c r="CD58" s="124"/>
      <c r="CE58" s="124"/>
      <c r="CF58" s="125"/>
      <c r="CG58" s="132">
        <f>IF(AND(CR61="",CR62=""),"",IF(OR(CR61="×",CR62="×"),"○",""))</f>
      </c>
      <c r="CH58" s="124"/>
      <c r="CI58" s="124"/>
      <c r="CJ58" s="124"/>
      <c r="CK58" s="133"/>
      <c r="CL58" s="6"/>
      <c r="CM58" s="7"/>
      <c r="CN58" s="7"/>
      <c r="CO58" s="7"/>
      <c r="CP58" s="7"/>
      <c r="CQ58" s="7"/>
      <c r="CR58" s="7"/>
      <c r="CS58" s="7"/>
      <c r="CT58" s="84"/>
      <c r="CU58" s="84"/>
      <c r="CV58" s="84"/>
      <c r="CY58" s="93">
        <v>450</v>
      </c>
      <c r="CZ58" s="94" t="s">
        <v>98</v>
      </c>
      <c r="DA58" s="94" t="s">
        <v>119</v>
      </c>
      <c r="DB58" s="96" t="s">
        <v>119</v>
      </c>
      <c r="DC58" s="96" t="s">
        <v>129</v>
      </c>
      <c r="DD58" s="96" t="s">
        <v>130</v>
      </c>
    </row>
    <row r="59" spans="5:108" ht="7.5" customHeight="1">
      <c r="E59" s="198"/>
      <c r="F59" s="199"/>
      <c r="G59" s="228"/>
      <c r="H59" s="229"/>
      <c r="I59" s="229"/>
      <c r="J59" s="229"/>
      <c r="K59" s="229"/>
      <c r="L59" s="230"/>
      <c r="M59" s="160"/>
      <c r="N59" s="161"/>
      <c r="O59" s="161"/>
      <c r="P59" s="161"/>
      <c r="Q59" s="161"/>
      <c r="R59" s="161"/>
      <c r="S59" s="161"/>
      <c r="T59" s="161"/>
      <c r="U59" s="161"/>
      <c r="V59" s="161"/>
      <c r="W59" s="162"/>
      <c r="X59" s="160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2"/>
      <c r="AK59" s="169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1"/>
      <c r="BH59" s="172">
        <f>AK61</f>
      </c>
      <c r="BI59" s="173"/>
      <c r="BJ59" s="173"/>
      <c r="BK59" s="173"/>
      <c r="BL59" s="173"/>
      <c r="BM59" s="173"/>
      <c r="BN59" s="173"/>
      <c r="BO59" s="7"/>
      <c r="BP59" s="7"/>
      <c r="BQ59" s="7"/>
      <c r="BR59" s="7"/>
      <c r="BS59" s="7"/>
      <c r="BT59" s="7"/>
      <c r="BU59" s="7"/>
      <c r="BV59" s="8"/>
      <c r="BW59" s="126"/>
      <c r="BX59" s="127"/>
      <c r="BY59" s="127"/>
      <c r="BZ59" s="127"/>
      <c r="CA59" s="128"/>
      <c r="CB59" s="134"/>
      <c r="CC59" s="127"/>
      <c r="CD59" s="127"/>
      <c r="CE59" s="127"/>
      <c r="CF59" s="128"/>
      <c r="CG59" s="134"/>
      <c r="CH59" s="127"/>
      <c r="CI59" s="127"/>
      <c r="CJ59" s="127"/>
      <c r="CK59" s="135"/>
      <c r="CL59" s="6"/>
      <c r="CM59" s="7"/>
      <c r="CN59" s="7"/>
      <c r="CO59" s="7"/>
      <c r="CP59" s="7"/>
      <c r="CQ59" s="7"/>
      <c r="CR59" s="7"/>
      <c r="CS59" s="7"/>
      <c r="CT59" s="84"/>
      <c r="CU59" s="84"/>
      <c r="CV59" s="84"/>
      <c r="CY59" s="93">
        <v>600</v>
      </c>
      <c r="CZ59" s="94" t="s">
        <v>98</v>
      </c>
      <c r="DA59" s="94" t="s">
        <v>119</v>
      </c>
      <c r="DB59" s="96" t="s">
        <v>119</v>
      </c>
      <c r="DC59" s="96" t="s">
        <v>129</v>
      </c>
      <c r="DD59" s="96" t="s">
        <v>129</v>
      </c>
    </row>
    <row r="60" spans="5:108" ht="7.5" customHeight="1">
      <c r="E60" s="198"/>
      <c r="F60" s="199"/>
      <c r="G60" s="228"/>
      <c r="H60" s="229"/>
      <c r="I60" s="229"/>
      <c r="J60" s="229"/>
      <c r="K60" s="229"/>
      <c r="L60" s="230"/>
      <c r="M60" s="160"/>
      <c r="N60" s="161"/>
      <c r="O60" s="161"/>
      <c r="P60" s="161"/>
      <c r="Q60" s="161"/>
      <c r="R60" s="161"/>
      <c r="S60" s="161"/>
      <c r="T60" s="161"/>
      <c r="U60" s="161"/>
      <c r="V60" s="161"/>
      <c r="W60" s="162"/>
      <c r="X60" s="160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2"/>
      <c r="AK60" s="169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1"/>
      <c r="BH60" s="172"/>
      <c r="BI60" s="173"/>
      <c r="BJ60" s="173"/>
      <c r="BK60" s="173"/>
      <c r="BL60" s="173"/>
      <c r="BM60" s="173"/>
      <c r="BN60" s="173"/>
      <c r="BO60" s="7"/>
      <c r="BP60" s="7"/>
      <c r="BQ60" s="7"/>
      <c r="BR60" s="7"/>
      <c r="BS60" s="7"/>
      <c r="BT60" s="7"/>
      <c r="BU60" s="7"/>
      <c r="BV60" s="8"/>
      <c r="BW60" s="126"/>
      <c r="BX60" s="127"/>
      <c r="BY60" s="127"/>
      <c r="BZ60" s="127"/>
      <c r="CA60" s="128"/>
      <c r="CB60" s="134"/>
      <c r="CC60" s="127"/>
      <c r="CD60" s="127"/>
      <c r="CE60" s="127"/>
      <c r="CF60" s="128"/>
      <c r="CG60" s="134"/>
      <c r="CH60" s="127"/>
      <c r="CI60" s="127"/>
      <c r="CJ60" s="127"/>
      <c r="CK60" s="135"/>
      <c r="CL60" s="81"/>
      <c r="CM60" s="7"/>
      <c r="CN60" s="7"/>
      <c r="CO60" s="92"/>
      <c r="CP60" s="92" t="s">
        <v>159</v>
      </c>
      <c r="CQ60" s="92" t="s">
        <v>164</v>
      </c>
      <c r="CR60" s="92" t="s">
        <v>165</v>
      </c>
      <c r="CS60" s="7"/>
      <c r="CT60" s="7"/>
      <c r="CU60" s="7"/>
      <c r="CV60" s="7"/>
      <c r="CY60" s="93">
        <v>700</v>
      </c>
      <c r="CZ60" s="94" t="s">
        <v>119</v>
      </c>
      <c r="DA60" s="94" t="s">
        <v>98</v>
      </c>
      <c r="DB60" s="96" t="s">
        <v>98</v>
      </c>
      <c r="DC60" s="96" t="s">
        <v>98</v>
      </c>
      <c r="DD60" s="96" t="s">
        <v>98</v>
      </c>
    </row>
    <row r="61" spans="5:108" ht="7.5" customHeight="1">
      <c r="E61" s="198"/>
      <c r="F61" s="199"/>
      <c r="G61" s="228"/>
      <c r="H61" s="229"/>
      <c r="I61" s="229"/>
      <c r="J61" s="229"/>
      <c r="K61" s="229"/>
      <c r="L61" s="230"/>
      <c r="M61" s="160"/>
      <c r="N61" s="161"/>
      <c r="O61" s="161"/>
      <c r="P61" s="161"/>
      <c r="Q61" s="161"/>
      <c r="R61" s="161"/>
      <c r="S61" s="161"/>
      <c r="T61" s="161"/>
      <c r="U61" s="161"/>
      <c r="V61" s="161"/>
      <c r="W61" s="162"/>
      <c r="X61" s="160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2"/>
      <c r="AK61" s="172">
        <f>IF(AL5="認定番号","",VLOOKUP(AL5,CY26:DN36,10,FALSE))</f>
      </c>
      <c r="AL61" s="173"/>
      <c r="AM61" s="173"/>
      <c r="AN61" s="173"/>
      <c r="AO61" s="173"/>
      <c r="AP61" s="173"/>
      <c r="AQ61" s="173"/>
      <c r="AR61" s="173"/>
      <c r="AS61" s="173"/>
      <c r="AT61" s="173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8"/>
      <c r="BH61" s="6"/>
      <c r="BI61" s="7"/>
      <c r="BJ61" s="138"/>
      <c r="BK61" s="138"/>
      <c r="BL61" s="138"/>
      <c r="BM61" s="140" t="s">
        <v>159</v>
      </c>
      <c r="BN61" s="140"/>
      <c r="BO61" s="138"/>
      <c r="BP61" s="138"/>
      <c r="BQ61" s="138"/>
      <c r="BR61" s="138"/>
      <c r="BS61" s="138"/>
      <c r="BT61" s="140" t="s">
        <v>158</v>
      </c>
      <c r="BU61" s="140"/>
      <c r="BV61" s="141"/>
      <c r="BW61" s="126"/>
      <c r="BX61" s="127"/>
      <c r="BY61" s="127"/>
      <c r="BZ61" s="127"/>
      <c r="CA61" s="128"/>
      <c r="CB61" s="134"/>
      <c r="CC61" s="127"/>
      <c r="CD61" s="127"/>
      <c r="CE61" s="127"/>
      <c r="CF61" s="128"/>
      <c r="CG61" s="134"/>
      <c r="CH61" s="127"/>
      <c r="CI61" s="127"/>
      <c r="CJ61" s="127"/>
      <c r="CK61" s="135"/>
      <c r="CL61" s="81"/>
      <c r="CM61" s="7"/>
      <c r="CN61" s="7"/>
      <c r="CO61" s="92" t="s">
        <v>163</v>
      </c>
      <c r="CP61" s="92">
        <f>IF(BJ61="","",IF(BJ61&lt;=AK63,"○","×"))</f>
      </c>
      <c r="CQ61" s="92">
        <f>IF(BO61="","",IF(BO61&lt;AU63,"○","×"))</f>
      </c>
      <c r="CR61" s="92">
        <f>IF(AND(CP61="",CQ61=""),"",IF(AND(CP61="○",CQ61="○"),"○","×"))</f>
      </c>
      <c r="CS61" s="7"/>
      <c r="CT61" s="7"/>
      <c r="CU61" s="7"/>
      <c r="CV61" s="7"/>
      <c r="CY61" s="94">
        <v>750</v>
      </c>
      <c r="CZ61" s="94" t="s">
        <v>98</v>
      </c>
      <c r="DA61" s="94">
        <v>530</v>
      </c>
      <c r="DB61" s="94">
        <v>730</v>
      </c>
      <c r="DC61" s="95">
        <v>1420</v>
      </c>
      <c r="DD61" s="95">
        <v>2000</v>
      </c>
    </row>
    <row r="62" spans="5:108" ht="7.5" customHeight="1">
      <c r="E62" s="198"/>
      <c r="F62" s="199"/>
      <c r="G62" s="228"/>
      <c r="H62" s="229"/>
      <c r="I62" s="229"/>
      <c r="J62" s="229"/>
      <c r="K62" s="229"/>
      <c r="L62" s="230"/>
      <c r="M62" s="160"/>
      <c r="N62" s="161"/>
      <c r="O62" s="161"/>
      <c r="P62" s="161"/>
      <c r="Q62" s="161"/>
      <c r="R62" s="161"/>
      <c r="S62" s="161"/>
      <c r="T62" s="161"/>
      <c r="U62" s="161"/>
      <c r="V62" s="161"/>
      <c r="W62" s="162"/>
      <c r="X62" s="160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2"/>
      <c r="AK62" s="172"/>
      <c r="AL62" s="173"/>
      <c r="AM62" s="173"/>
      <c r="AN62" s="173"/>
      <c r="AO62" s="173"/>
      <c r="AP62" s="173"/>
      <c r="AQ62" s="173"/>
      <c r="AR62" s="173"/>
      <c r="AS62" s="173"/>
      <c r="AT62" s="173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8"/>
      <c r="BH62" s="6"/>
      <c r="BI62" s="7"/>
      <c r="BJ62" s="139"/>
      <c r="BK62" s="139"/>
      <c r="BL62" s="139"/>
      <c r="BM62" s="140"/>
      <c r="BN62" s="140"/>
      <c r="BO62" s="139"/>
      <c r="BP62" s="139"/>
      <c r="BQ62" s="139"/>
      <c r="BR62" s="139"/>
      <c r="BS62" s="139"/>
      <c r="BT62" s="140"/>
      <c r="BU62" s="140"/>
      <c r="BV62" s="141"/>
      <c r="BW62" s="126"/>
      <c r="BX62" s="127"/>
      <c r="BY62" s="127"/>
      <c r="BZ62" s="127"/>
      <c r="CA62" s="128"/>
      <c r="CB62" s="134"/>
      <c r="CC62" s="127"/>
      <c r="CD62" s="127"/>
      <c r="CE62" s="127"/>
      <c r="CF62" s="128"/>
      <c r="CG62" s="134"/>
      <c r="CH62" s="127"/>
      <c r="CI62" s="127"/>
      <c r="CJ62" s="127"/>
      <c r="CK62" s="135"/>
      <c r="CL62" s="6"/>
      <c r="CM62" s="7"/>
      <c r="CN62" s="7"/>
      <c r="CO62" s="92" t="s">
        <v>148</v>
      </c>
      <c r="CP62" s="92">
        <f>IF(BJ66="","",IF(BJ66&lt;=AK67,"○","×"))</f>
      </c>
      <c r="CQ62" s="92">
        <f>IF(BO66="","",IF(BO66&lt;AU67,"○","×"))</f>
      </c>
      <c r="CR62" s="92">
        <f>IF(AND(CP62="",CQ62=""),"",IF(AND(CP62="○",CQ62="○"),"○","×"))</f>
      </c>
      <c r="CS62" s="7"/>
      <c r="CT62" s="7"/>
      <c r="CU62" s="7"/>
      <c r="CV62" s="7"/>
      <c r="CW62" s="94" t="s">
        <v>120</v>
      </c>
      <c r="CY62" s="94">
        <v>850</v>
      </c>
      <c r="CZ62" s="94" t="s">
        <v>98</v>
      </c>
      <c r="DA62" s="94">
        <v>530</v>
      </c>
      <c r="DB62" s="94">
        <v>730</v>
      </c>
      <c r="DC62" s="95">
        <v>1420</v>
      </c>
      <c r="DD62" s="95">
        <v>2000</v>
      </c>
    </row>
    <row r="63" spans="5:108" ht="7.5" customHeight="1">
      <c r="E63" s="198"/>
      <c r="F63" s="199"/>
      <c r="G63" s="228"/>
      <c r="H63" s="229"/>
      <c r="I63" s="229"/>
      <c r="J63" s="229"/>
      <c r="K63" s="229"/>
      <c r="L63" s="230"/>
      <c r="M63" s="160"/>
      <c r="N63" s="161"/>
      <c r="O63" s="161"/>
      <c r="P63" s="161"/>
      <c r="Q63" s="161"/>
      <c r="R63" s="161"/>
      <c r="S63" s="161"/>
      <c r="T63" s="161"/>
      <c r="U63" s="161"/>
      <c r="V63" s="161"/>
      <c r="W63" s="162"/>
      <c r="X63" s="160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2"/>
      <c r="AK63" s="174">
        <f>VLOOKUP(AL5,CY26:DN36,12,FALSE)</f>
        <v>0</v>
      </c>
      <c r="AL63" s="140"/>
      <c r="AM63" s="140"/>
      <c r="AN63" s="140"/>
      <c r="AO63" s="140"/>
      <c r="AP63" s="140" t="s">
        <v>156</v>
      </c>
      <c r="AQ63" s="140"/>
      <c r="AR63" s="140"/>
      <c r="AS63" s="140"/>
      <c r="AT63" s="140"/>
      <c r="AU63" s="140">
        <f>VLOOKUP(AL5,CY26:DN36,13,FALSE)</f>
        <v>0</v>
      </c>
      <c r="AV63" s="140"/>
      <c r="AW63" s="140"/>
      <c r="AX63" s="140"/>
      <c r="AY63" s="140"/>
      <c r="AZ63" s="140"/>
      <c r="BA63" s="140" t="s">
        <v>157</v>
      </c>
      <c r="BB63" s="140"/>
      <c r="BC63" s="140"/>
      <c r="BD63" s="140"/>
      <c r="BE63" s="140"/>
      <c r="BF63" s="140"/>
      <c r="BG63" s="141"/>
      <c r="BH63" s="6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8"/>
      <c r="BW63" s="126"/>
      <c r="BX63" s="127"/>
      <c r="BY63" s="127"/>
      <c r="BZ63" s="127"/>
      <c r="CA63" s="128"/>
      <c r="CB63" s="134"/>
      <c r="CC63" s="127"/>
      <c r="CD63" s="127"/>
      <c r="CE63" s="127"/>
      <c r="CF63" s="128"/>
      <c r="CG63" s="134"/>
      <c r="CH63" s="127"/>
      <c r="CI63" s="127"/>
      <c r="CJ63" s="127"/>
      <c r="CK63" s="135"/>
      <c r="CL63" s="6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94" t="s">
        <v>123</v>
      </c>
      <c r="CY63" s="94">
        <v>900</v>
      </c>
      <c r="CZ63" s="94" t="s">
        <v>98</v>
      </c>
      <c r="DA63" s="94">
        <v>530</v>
      </c>
      <c r="DB63" s="94">
        <v>730</v>
      </c>
      <c r="DC63" s="95">
        <v>1420</v>
      </c>
      <c r="DD63" s="95">
        <v>2000</v>
      </c>
    </row>
    <row r="64" spans="5:108" ht="7.5" customHeight="1">
      <c r="E64" s="198"/>
      <c r="F64" s="199"/>
      <c r="G64" s="228"/>
      <c r="H64" s="229"/>
      <c r="I64" s="229"/>
      <c r="J64" s="229"/>
      <c r="K64" s="229"/>
      <c r="L64" s="230"/>
      <c r="M64" s="160"/>
      <c r="N64" s="161"/>
      <c r="O64" s="161"/>
      <c r="P64" s="161"/>
      <c r="Q64" s="161"/>
      <c r="R64" s="161"/>
      <c r="S64" s="161"/>
      <c r="T64" s="161"/>
      <c r="U64" s="161"/>
      <c r="V64" s="161"/>
      <c r="W64" s="162"/>
      <c r="X64" s="160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2"/>
      <c r="AK64" s="174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1"/>
      <c r="BH64" s="172">
        <f>AK65</f>
      </c>
      <c r="BI64" s="173"/>
      <c r="BJ64" s="173"/>
      <c r="BK64" s="173"/>
      <c r="BL64" s="173"/>
      <c r="BM64" s="173"/>
      <c r="BN64" s="173"/>
      <c r="BO64" s="7"/>
      <c r="BP64" s="7"/>
      <c r="BQ64" s="7"/>
      <c r="BR64" s="7"/>
      <c r="BS64" s="7"/>
      <c r="BT64" s="7"/>
      <c r="BU64" s="7"/>
      <c r="BV64" s="8"/>
      <c r="BW64" s="126"/>
      <c r="BX64" s="127"/>
      <c r="BY64" s="127"/>
      <c r="BZ64" s="127"/>
      <c r="CA64" s="128"/>
      <c r="CB64" s="134"/>
      <c r="CC64" s="127"/>
      <c r="CD64" s="127"/>
      <c r="CE64" s="127"/>
      <c r="CF64" s="128"/>
      <c r="CG64" s="134"/>
      <c r="CH64" s="127"/>
      <c r="CI64" s="127"/>
      <c r="CJ64" s="127"/>
      <c r="CK64" s="135"/>
      <c r="CL64" s="6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94" t="s">
        <v>121</v>
      </c>
      <c r="CY64" s="94">
        <v>1000</v>
      </c>
      <c r="CZ64" s="94" t="s">
        <v>98</v>
      </c>
      <c r="DA64" s="94">
        <v>530</v>
      </c>
      <c r="DB64" s="94">
        <v>730</v>
      </c>
      <c r="DC64" s="95">
        <v>1420</v>
      </c>
      <c r="DD64" s="95">
        <v>2000</v>
      </c>
    </row>
    <row r="65" spans="5:101" ht="7.5" customHeight="1">
      <c r="E65" s="198"/>
      <c r="F65" s="199"/>
      <c r="G65" s="228"/>
      <c r="H65" s="229"/>
      <c r="I65" s="229"/>
      <c r="J65" s="229"/>
      <c r="K65" s="229"/>
      <c r="L65" s="230"/>
      <c r="M65" s="160"/>
      <c r="N65" s="161"/>
      <c r="O65" s="161"/>
      <c r="P65" s="161"/>
      <c r="Q65" s="161"/>
      <c r="R65" s="161"/>
      <c r="S65" s="161"/>
      <c r="T65" s="161"/>
      <c r="U65" s="161"/>
      <c r="V65" s="161"/>
      <c r="W65" s="162"/>
      <c r="X65" s="160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2"/>
      <c r="AK65" s="172">
        <f>IF(AL5="認定番号","",VLOOKUP(AL5,CY26:DN36,11,FALSE))</f>
      </c>
      <c r="AL65" s="173"/>
      <c r="AM65" s="173"/>
      <c r="AN65" s="173"/>
      <c r="AO65" s="173"/>
      <c r="AP65" s="173"/>
      <c r="AQ65" s="173"/>
      <c r="AR65" s="173"/>
      <c r="AS65" s="173"/>
      <c r="AT65" s="173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8"/>
      <c r="BH65" s="172"/>
      <c r="BI65" s="173"/>
      <c r="BJ65" s="173"/>
      <c r="BK65" s="173"/>
      <c r="BL65" s="173"/>
      <c r="BM65" s="173"/>
      <c r="BN65" s="173"/>
      <c r="BO65" s="7"/>
      <c r="BP65" s="7"/>
      <c r="BQ65" s="7"/>
      <c r="BR65" s="7"/>
      <c r="BS65" s="7"/>
      <c r="BT65" s="7"/>
      <c r="BU65" s="7"/>
      <c r="BV65" s="8"/>
      <c r="BW65" s="126"/>
      <c r="BX65" s="127"/>
      <c r="BY65" s="127"/>
      <c r="BZ65" s="127"/>
      <c r="CA65" s="128"/>
      <c r="CB65" s="134"/>
      <c r="CC65" s="127"/>
      <c r="CD65" s="127"/>
      <c r="CE65" s="127"/>
      <c r="CF65" s="128"/>
      <c r="CG65" s="134"/>
      <c r="CH65" s="127"/>
      <c r="CI65" s="127"/>
      <c r="CJ65" s="127"/>
      <c r="CK65" s="135"/>
      <c r="CL65" s="6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94" t="s">
        <v>122</v>
      </c>
    </row>
    <row r="66" spans="5:103" ht="7.5" customHeight="1">
      <c r="E66" s="198"/>
      <c r="F66" s="199"/>
      <c r="G66" s="228"/>
      <c r="H66" s="229"/>
      <c r="I66" s="229"/>
      <c r="J66" s="229"/>
      <c r="K66" s="229"/>
      <c r="L66" s="230"/>
      <c r="M66" s="160"/>
      <c r="N66" s="161"/>
      <c r="O66" s="161"/>
      <c r="P66" s="161"/>
      <c r="Q66" s="161"/>
      <c r="R66" s="161"/>
      <c r="S66" s="161"/>
      <c r="T66" s="161"/>
      <c r="U66" s="161"/>
      <c r="V66" s="161"/>
      <c r="W66" s="162"/>
      <c r="X66" s="160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2"/>
      <c r="AK66" s="172"/>
      <c r="AL66" s="173"/>
      <c r="AM66" s="173"/>
      <c r="AN66" s="173"/>
      <c r="AO66" s="173"/>
      <c r="AP66" s="173"/>
      <c r="AQ66" s="173"/>
      <c r="AR66" s="173"/>
      <c r="AS66" s="173"/>
      <c r="AT66" s="173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8"/>
      <c r="BH66" s="6"/>
      <c r="BI66" s="7"/>
      <c r="BJ66" s="138"/>
      <c r="BK66" s="138"/>
      <c r="BL66" s="138"/>
      <c r="BM66" s="140" t="s">
        <v>159</v>
      </c>
      <c r="BN66" s="140"/>
      <c r="BO66" s="138"/>
      <c r="BP66" s="138"/>
      <c r="BQ66" s="138"/>
      <c r="BR66" s="138"/>
      <c r="BS66" s="138"/>
      <c r="BT66" s="140" t="s">
        <v>158</v>
      </c>
      <c r="BU66" s="140"/>
      <c r="BV66" s="141"/>
      <c r="BW66" s="126"/>
      <c r="BX66" s="127"/>
      <c r="BY66" s="127"/>
      <c r="BZ66" s="127"/>
      <c r="CA66" s="128"/>
      <c r="CB66" s="134"/>
      <c r="CC66" s="127"/>
      <c r="CD66" s="127"/>
      <c r="CE66" s="127"/>
      <c r="CF66" s="128"/>
      <c r="CG66" s="134"/>
      <c r="CH66" s="127"/>
      <c r="CI66" s="127"/>
      <c r="CJ66" s="127"/>
      <c r="CK66" s="135"/>
      <c r="CL66" s="6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94"/>
      <c r="CY66" s="72" t="s">
        <v>126</v>
      </c>
    </row>
    <row r="67" spans="5:105" ht="7.5" customHeight="1">
      <c r="E67" s="198"/>
      <c r="F67" s="199"/>
      <c r="G67" s="228"/>
      <c r="H67" s="229"/>
      <c r="I67" s="229"/>
      <c r="J67" s="229"/>
      <c r="K67" s="229"/>
      <c r="L67" s="230"/>
      <c r="M67" s="160"/>
      <c r="N67" s="161"/>
      <c r="O67" s="161"/>
      <c r="P67" s="161"/>
      <c r="Q67" s="161"/>
      <c r="R67" s="161"/>
      <c r="S67" s="161"/>
      <c r="T67" s="161"/>
      <c r="U67" s="161"/>
      <c r="V67" s="161"/>
      <c r="W67" s="162"/>
      <c r="X67" s="160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2"/>
      <c r="AK67" s="174">
        <f>VLOOKUP(AL5,CY26:DN36,14,FALSE)</f>
        <v>0</v>
      </c>
      <c r="AL67" s="140"/>
      <c r="AM67" s="140"/>
      <c r="AN67" s="140"/>
      <c r="AO67" s="140"/>
      <c r="AP67" s="140" t="s">
        <v>156</v>
      </c>
      <c r="AQ67" s="140"/>
      <c r="AR67" s="140"/>
      <c r="AS67" s="140"/>
      <c r="AT67" s="140"/>
      <c r="AU67" s="140">
        <f>VLOOKUP(AL5,CY26:DN36,15,FALSE)</f>
        <v>0</v>
      </c>
      <c r="AV67" s="140"/>
      <c r="AW67" s="140"/>
      <c r="AX67" s="140"/>
      <c r="AY67" s="140"/>
      <c r="AZ67" s="140"/>
      <c r="BA67" s="140" t="s">
        <v>157</v>
      </c>
      <c r="BB67" s="140"/>
      <c r="BC67" s="140"/>
      <c r="BD67" s="140"/>
      <c r="BE67" s="140"/>
      <c r="BF67" s="140"/>
      <c r="BG67" s="141"/>
      <c r="BH67" s="6"/>
      <c r="BI67" s="7"/>
      <c r="BJ67" s="139"/>
      <c r="BK67" s="139"/>
      <c r="BL67" s="139"/>
      <c r="BM67" s="140"/>
      <c r="BN67" s="140"/>
      <c r="BO67" s="139"/>
      <c r="BP67" s="139"/>
      <c r="BQ67" s="139"/>
      <c r="BR67" s="139"/>
      <c r="BS67" s="139"/>
      <c r="BT67" s="140"/>
      <c r="BU67" s="140"/>
      <c r="BV67" s="141"/>
      <c r="BW67" s="126"/>
      <c r="BX67" s="127"/>
      <c r="BY67" s="127"/>
      <c r="BZ67" s="127"/>
      <c r="CA67" s="128"/>
      <c r="CB67" s="134"/>
      <c r="CC67" s="127"/>
      <c r="CD67" s="127"/>
      <c r="CE67" s="127"/>
      <c r="CF67" s="128"/>
      <c r="CG67" s="134"/>
      <c r="CH67" s="127"/>
      <c r="CI67" s="127"/>
      <c r="CJ67" s="127"/>
      <c r="CK67" s="135"/>
      <c r="CL67" s="6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94"/>
      <c r="CY67" s="93"/>
      <c r="CZ67" s="93">
        <v>45</v>
      </c>
      <c r="DA67" s="93">
        <v>60</v>
      </c>
    </row>
    <row r="68" spans="5:105" ht="7.5" customHeight="1">
      <c r="E68" s="200"/>
      <c r="F68" s="201"/>
      <c r="G68" s="339"/>
      <c r="H68" s="340"/>
      <c r="I68" s="340"/>
      <c r="J68" s="340"/>
      <c r="K68" s="340"/>
      <c r="L68" s="341"/>
      <c r="M68" s="163"/>
      <c r="N68" s="164"/>
      <c r="O68" s="164"/>
      <c r="P68" s="164"/>
      <c r="Q68" s="164"/>
      <c r="R68" s="164"/>
      <c r="S68" s="164"/>
      <c r="T68" s="164"/>
      <c r="U68" s="164"/>
      <c r="V68" s="164"/>
      <c r="W68" s="165"/>
      <c r="X68" s="163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5"/>
      <c r="AK68" s="174"/>
      <c r="AL68" s="140"/>
      <c r="AM68" s="140"/>
      <c r="AN68" s="140"/>
      <c r="AO68" s="140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266"/>
      <c r="BH68" s="116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8"/>
      <c r="BW68" s="129"/>
      <c r="BX68" s="130"/>
      <c r="BY68" s="130"/>
      <c r="BZ68" s="130"/>
      <c r="CA68" s="131"/>
      <c r="CB68" s="136"/>
      <c r="CC68" s="130"/>
      <c r="CD68" s="130"/>
      <c r="CE68" s="130"/>
      <c r="CF68" s="131"/>
      <c r="CG68" s="136"/>
      <c r="CH68" s="130"/>
      <c r="CI68" s="130"/>
      <c r="CJ68" s="130"/>
      <c r="CK68" s="137"/>
      <c r="CL68" s="6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93"/>
      <c r="CY68" s="94">
        <v>750</v>
      </c>
      <c r="CZ68" s="94">
        <v>750</v>
      </c>
      <c r="DA68" s="96">
        <v>1100</v>
      </c>
    </row>
    <row r="69" spans="5:105" ht="7.5" customHeight="1">
      <c r="E69" s="196" t="s">
        <v>29</v>
      </c>
      <c r="F69" s="197"/>
      <c r="G69" s="183" t="s">
        <v>41</v>
      </c>
      <c r="H69" s="263"/>
      <c r="I69" s="263"/>
      <c r="J69" s="263"/>
      <c r="K69" s="263"/>
      <c r="L69" s="264"/>
      <c r="M69" s="270" t="s">
        <v>47</v>
      </c>
      <c r="N69" s="271"/>
      <c r="O69" s="271"/>
      <c r="P69" s="271"/>
      <c r="Q69" s="271"/>
      <c r="R69" s="271"/>
      <c r="S69" s="271"/>
      <c r="T69" s="271"/>
      <c r="U69" s="271"/>
      <c r="V69" s="271"/>
      <c r="W69" s="272"/>
      <c r="X69" s="225" t="s">
        <v>8</v>
      </c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7"/>
      <c r="AK69" s="300" t="s">
        <v>45</v>
      </c>
      <c r="AL69" s="461"/>
      <c r="AM69" s="461"/>
      <c r="AN69" s="461"/>
      <c r="AO69" s="461"/>
      <c r="AP69" s="461"/>
      <c r="AQ69" s="461"/>
      <c r="AR69" s="461"/>
      <c r="AS69" s="461"/>
      <c r="AT69" s="461"/>
      <c r="AU69" s="461"/>
      <c r="AV69" s="461"/>
      <c r="AW69" s="461"/>
      <c r="AX69" s="461"/>
      <c r="AY69" s="461"/>
      <c r="AZ69" s="461"/>
      <c r="BA69" s="461"/>
      <c r="BB69" s="461"/>
      <c r="BC69" s="461"/>
      <c r="BD69" s="461"/>
      <c r="BE69" s="461"/>
      <c r="BF69" s="461"/>
      <c r="BG69" s="462"/>
      <c r="BH69" s="174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1"/>
      <c r="BW69" s="369"/>
      <c r="BX69" s="310"/>
      <c r="BY69" s="310"/>
      <c r="BZ69" s="310"/>
      <c r="CA69" s="370"/>
      <c r="CB69" s="241" t="s">
        <v>104</v>
      </c>
      <c r="CC69" s="242"/>
      <c r="CD69" s="242"/>
      <c r="CE69" s="242"/>
      <c r="CF69" s="243"/>
      <c r="CG69" s="309"/>
      <c r="CH69" s="310"/>
      <c r="CI69" s="310"/>
      <c r="CJ69" s="310"/>
      <c r="CK69" s="311"/>
      <c r="CL69" s="6"/>
      <c r="CM69" s="7"/>
      <c r="CN69" s="7"/>
      <c r="CO69" s="7"/>
      <c r="CP69" s="7"/>
      <c r="CQ69" s="7"/>
      <c r="CR69" s="7"/>
      <c r="CS69" s="7"/>
      <c r="CT69" s="7"/>
      <c r="CU69" s="7"/>
      <c r="CV69" s="7"/>
      <c r="CY69" s="94">
        <v>1000</v>
      </c>
      <c r="CZ69" s="94">
        <v>750</v>
      </c>
      <c r="DA69" s="96">
        <v>1100</v>
      </c>
    </row>
    <row r="70" spans="5:100" ht="7.5" customHeight="1">
      <c r="E70" s="198"/>
      <c r="F70" s="199"/>
      <c r="G70" s="174"/>
      <c r="H70" s="140"/>
      <c r="I70" s="140"/>
      <c r="J70" s="140"/>
      <c r="K70" s="140"/>
      <c r="L70" s="141"/>
      <c r="M70" s="169"/>
      <c r="N70" s="170"/>
      <c r="O70" s="170"/>
      <c r="P70" s="170"/>
      <c r="Q70" s="170"/>
      <c r="R70" s="170"/>
      <c r="S70" s="170"/>
      <c r="T70" s="170"/>
      <c r="U70" s="170"/>
      <c r="V70" s="170"/>
      <c r="W70" s="171"/>
      <c r="X70" s="228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30"/>
      <c r="AK70" s="278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257"/>
      <c r="BC70" s="257"/>
      <c r="BD70" s="257"/>
      <c r="BE70" s="257"/>
      <c r="BF70" s="257"/>
      <c r="BG70" s="279"/>
      <c r="BH70" s="174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1"/>
      <c r="BW70" s="371"/>
      <c r="BX70" s="283"/>
      <c r="BY70" s="283"/>
      <c r="BZ70" s="283"/>
      <c r="CA70" s="372"/>
      <c r="CB70" s="134"/>
      <c r="CC70" s="127"/>
      <c r="CD70" s="127"/>
      <c r="CE70" s="127"/>
      <c r="CF70" s="128"/>
      <c r="CG70" s="282"/>
      <c r="CH70" s="283"/>
      <c r="CI70" s="283"/>
      <c r="CJ70" s="283"/>
      <c r="CK70" s="284"/>
      <c r="CL70" s="6"/>
      <c r="CM70" s="7"/>
      <c r="CN70" s="7"/>
      <c r="CO70" s="7"/>
      <c r="CP70" s="7"/>
      <c r="CQ70" s="7"/>
      <c r="CR70" s="7"/>
      <c r="CS70" s="7"/>
      <c r="CT70" s="7"/>
      <c r="CU70" s="7"/>
      <c r="CV70" s="7"/>
    </row>
    <row r="71" spans="5:100" ht="7.5" customHeight="1">
      <c r="E71" s="198"/>
      <c r="F71" s="199"/>
      <c r="G71" s="174"/>
      <c r="H71" s="140"/>
      <c r="I71" s="140"/>
      <c r="J71" s="140"/>
      <c r="K71" s="140"/>
      <c r="L71" s="141"/>
      <c r="M71" s="273"/>
      <c r="N71" s="274"/>
      <c r="O71" s="274"/>
      <c r="P71" s="274"/>
      <c r="Q71" s="274"/>
      <c r="R71" s="274"/>
      <c r="S71" s="274"/>
      <c r="T71" s="274"/>
      <c r="U71" s="274"/>
      <c r="V71" s="274"/>
      <c r="W71" s="275"/>
      <c r="X71" s="228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30"/>
      <c r="AK71" s="302"/>
      <c r="AL71" s="463"/>
      <c r="AM71" s="463"/>
      <c r="AN71" s="463"/>
      <c r="AO71" s="463"/>
      <c r="AP71" s="463"/>
      <c r="AQ71" s="463"/>
      <c r="AR71" s="463"/>
      <c r="AS71" s="463"/>
      <c r="AT71" s="463"/>
      <c r="AU71" s="463"/>
      <c r="AV71" s="463"/>
      <c r="AW71" s="463"/>
      <c r="AX71" s="463"/>
      <c r="AY71" s="463"/>
      <c r="AZ71" s="463"/>
      <c r="BA71" s="463"/>
      <c r="BB71" s="463"/>
      <c r="BC71" s="463"/>
      <c r="BD71" s="463"/>
      <c r="BE71" s="463"/>
      <c r="BF71" s="463"/>
      <c r="BG71" s="464"/>
      <c r="BH71" s="438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439"/>
      <c r="BW71" s="373"/>
      <c r="BX71" s="313"/>
      <c r="BY71" s="313"/>
      <c r="BZ71" s="313"/>
      <c r="CA71" s="374"/>
      <c r="CB71" s="244"/>
      <c r="CC71" s="245"/>
      <c r="CD71" s="245"/>
      <c r="CE71" s="245"/>
      <c r="CF71" s="246"/>
      <c r="CG71" s="312"/>
      <c r="CH71" s="313"/>
      <c r="CI71" s="313"/>
      <c r="CJ71" s="313"/>
      <c r="CK71" s="314"/>
      <c r="CL71" s="6"/>
      <c r="CM71" s="7"/>
      <c r="CN71" s="7"/>
      <c r="CO71" s="7"/>
      <c r="CP71" s="7"/>
      <c r="CQ71" s="7"/>
      <c r="CR71" s="7"/>
      <c r="CS71" s="7"/>
      <c r="CT71" s="7"/>
      <c r="CU71" s="7"/>
      <c r="CV71" s="7"/>
    </row>
    <row r="72" spans="5:103" ht="7.5" customHeight="1">
      <c r="E72" s="198"/>
      <c r="F72" s="199"/>
      <c r="G72" s="174"/>
      <c r="H72" s="140"/>
      <c r="I72" s="140"/>
      <c r="J72" s="140"/>
      <c r="K72" s="140"/>
      <c r="L72" s="141"/>
      <c r="M72" s="169" t="s">
        <v>42</v>
      </c>
      <c r="N72" s="170"/>
      <c r="O72" s="170"/>
      <c r="P72" s="170"/>
      <c r="Q72" s="170"/>
      <c r="R72" s="170"/>
      <c r="S72" s="170"/>
      <c r="T72" s="170"/>
      <c r="U72" s="170"/>
      <c r="V72" s="170"/>
      <c r="W72" s="171"/>
      <c r="X72" s="228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30"/>
      <c r="AK72" s="278" t="s">
        <v>177</v>
      </c>
      <c r="AL72" s="257"/>
      <c r="AM72" s="257"/>
      <c r="AN72" s="257"/>
      <c r="AO72" s="257"/>
      <c r="AP72" s="257"/>
      <c r="AQ72" s="257"/>
      <c r="AR72" s="257"/>
      <c r="AS72" s="257"/>
      <c r="AT72" s="257"/>
      <c r="AU72" s="257"/>
      <c r="AV72" s="257"/>
      <c r="AW72" s="257"/>
      <c r="AX72" s="257"/>
      <c r="AY72" s="257"/>
      <c r="AZ72" s="257"/>
      <c r="BA72" s="257"/>
      <c r="BB72" s="257"/>
      <c r="BC72" s="257"/>
      <c r="BD72" s="257"/>
      <c r="BE72" s="257"/>
      <c r="BF72" s="257"/>
      <c r="BG72" s="279"/>
      <c r="BH72" s="174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1"/>
      <c r="BW72" s="371"/>
      <c r="BX72" s="283"/>
      <c r="BY72" s="283"/>
      <c r="BZ72" s="283"/>
      <c r="CA72" s="372"/>
      <c r="CB72" s="134" t="s">
        <v>104</v>
      </c>
      <c r="CC72" s="378"/>
      <c r="CD72" s="378"/>
      <c r="CE72" s="378"/>
      <c r="CF72" s="379"/>
      <c r="CG72" s="282"/>
      <c r="CH72" s="283"/>
      <c r="CI72" s="283"/>
      <c r="CJ72" s="283"/>
      <c r="CK72" s="284"/>
      <c r="CL72" s="6"/>
      <c r="CM72" s="7"/>
      <c r="CN72" s="7"/>
      <c r="CO72" s="7"/>
      <c r="CP72" s="7"/>
      <c r="CQ72" s="7"/>
      <c r="CR72" s="7"/>
      <c r="CS72" s="7"/>
      <c r="CT72" s="7"/>
      <c r="CU72" s="7"/>
      <c r="CV72" s="7"/>
      <c r="CY72" s="72" t="s">
        <v>127</v>
      </c>
    </row>
    <row r="73" spans="5:105" ht="7.5" customHeight="1">
      <c r="E73" s="198"/>
      <c r="F73" s="199"/>
      <c r="G73" s="174"/>
      <c r="H73" s="140"/>
      <c r="I73" s="140"/>
      <c r="J73" s="140"/>
      <c r="K73" s="140"/>
      <c r="L73" s="141"/>
      <c r="M73" s="169"/>
      <c r="N73" s="170"/>
      <c r="O73" s="170"/>
      <c r="P73" s="170"/>
      <c r="Q73" s="170"/>
      <c r="R73" s="170"/>
      <c r="S73" s="170"/>
      <c r="T73" s="170"/>
      <c r="U73" s="170"/>
      <c r="V73" s="170"/>
      <c r="W73" s="171"/>
      <c r="X73" s="228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30"/>
      <c r="AK73" s="278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257"/>
      <c r="AW73" s="257"/>
      <c r="AX73" s="257"/>
      <c r="AY73" s="257"/>
      <c r="AZ73" s="257"/>
      <c r="BA73" s="257"/>
      <c r="BB73" s="257"/>
      <c r="BC73" s="257"/>
      <c r="BD73" s="257"/>
      <c r="BE73" s="257"/>
      <c r="BF73" s="257"/>
      <c r="BG73" s="279"/>
      <c r="BH73" s="174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1"/>
      <c r="BW73" s="371"/>
      <c r="BX73" s="283"/>
      <c r="BY73" s="283"/>
      <c r="BZ73" s="283"/>
      <c r="CA73" s="372"/>
      <c r="CB73" s="377"/>
      <c r="CC73" s="378"/>
      <c r="CD73" s="378"/>
      <c r="CE73" s="378"/>
      <c r="CF73" s="379"/>
      <c r="CG73" s="282"/>
      <c r="CH73" s="283"/>
      <c r="CI73" s="283"/>
      <c r="CJ73" s="283"/>
      <c r="CK73" s="284"/>
      <c r="CL73" s="6"/>
      <c r="CM73" s="7"/>
      <c r="CN73" s="7"/>
      <c r="CO73" s="7"/>
      <c r="CP73" s="7"/>
      <c r="CQ73" s="7"/>
      <c r="CR73" s="7"/>
      <c r="CS73" s="7"/>
      <c r="CT73" s="7"/>
      <c r="CU73" s="7"/>
      <c r="CV73" s="7"/>
      <c r="CY73" s="93"/>
      <c r="CZ73" s="93">
        <v>45</v>
      </c>
      <c r="DA73" s="93">
        <v>60</v>
      </c>
    </row>
    <row r="74" spans="5:108" ht="7.5" customHeight="1">
      <c r="E74" s="200"/>
      <c r="F74" s="201"/>
      <c r="G74" s="265"/>
      <c r="H74" s="175"/>
      <c r="I74" s="175"/>
      <c r="J74" s="175"/>
      <c r="K74" s="175"/>
      <c r="L74" s="266"/>
      <c r="M74" s="267"/>
      <c r="N74" s="268"/>
      <c r="O74" s="268"/>
      <c r="P74" s="268"/>
      <c r="Q74" s="268"/>
      <c r="R74" s="268"/>
      <c r="S74" s="268"/>
      <c r="T74" s="268"/>
      <c r="U74" s="268"/>
      <c r="V74" s="268"/>
      <c r="W74" s="269"/>
      <c r="X74" s="339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1"/>
      <c r="AK74" s="280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81"/>
      <c r="BH74" s="26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266"/>
      <c r="BW74" s="412"/>
      <c r="BX74" s="286"/>
      <c r="BY74" s="286"/>
      <c r="BZ74" s="286"/>
      <c r="CA74" s="413"/>
      <c r="CB74" s="393"/>
      <c r="CC74" s="394"/>
      <c r="CD74" s="394"/>
      <c r="CE74" s="394"/>
      <c r="CF74" s="395"/>
      <c r="CG74" s="285"/>
      <c r="CH74" s="286"/>
      <c r="CI74" s="286"/>
      <c r="CJ74" s="286"/>
      <c r="CK74" s="287"/>
      <c r="CL74" s="6"/>
      <c r="CM74" s="7"/>
      <c r="CN74" s="7"/>
      <c r="CO74" s="7"/>
      <c r="CP74" s="7"/>
      <c r="CQ74" s="7"/>
      <c r="CR74" s="7"/>
      <c r="CS74" s="7"/>
      <c r="CT74" s="7"/>
      <c r="CU74" s="7"/>
      <c r="CV74" s="7"/>
      <c r="CY74" s="94">
        <v>750</v>
      </c>
      <c r="CZ74" s="94">
        <v>750</v>
      </c>
      <c r="DA74" s="96">
        <v>1100</v>
      </c>
      <c r="DD74" s="27"/>
    </row>
    <row r="75" spans="5:105" ht="7.5" customHeight="1">
      <c r="E75" s="196" t="s">
        <v>147</v>
      </c>
      <c r="F75" s="197"/>
      <c r="G75" s="183" t="s">
        <v>148</v>
      </c>
      <c r="H75" s="263"/>
      <c r="I75" s="263"/>
      <c r="J75" s="263"/>
      <c r="K75" s="263"/>
      <c r="L75" s="264"/>
      <c r="M75" s="260" t="s">
        <v>174</v>
      </c>
      <c r="N75" s="261"/>
      <c r="O75" s="261"/>
      <c r="P75" s="261"/>
      <c r="Q75" s="261"/>
      <c r="R75" s="261"/>
      <c r="S75" s="261"/>
      <c r="T75" s="261"/>
      <c r="U75" s="261"/>
      <c r="V75" s="261"/>
      <c r="W75" s="262"/>
      <c r="X75" s="157" t="s">
        <v>171</v>
      </c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9"/>
      <c r="AK75" s="421" t="s">
        <v>92</v>
      </c>
      <c r="AL75" s="422"/>
      <c r="AM75" s="422"/>
      <c r="AN75" s="422"/>
      <c r="AO75" s="422"/>
      <c r="AP75" s="422"/>
      <c r="AQ75" s="422"/>
      <c r="AR75" s="422"/>
      <c r="AS75" s="422"/>
      <c r="AT75" s="422"/>
      <c r="AU75" s="422"/>
      <c r="AV75" s="422"/>
      <c r="AW75" s="422"/>
      <c r="AX75" s="422"/>
      <c r="AY75" s="422"/>
      <c r="AZ75" s="422"/>
      <c r="BA75" s="422"/>
      <c r="BB75" s="422"/>
      <c r="BC75" s="422"/>
      <c r="BD75" s="422"/>
      <c r="BE75" s="422"/>
      <c r="BF75" s="422"/>
      <c r="BG75" s="423"/>
      <c r="BH75" s="77"/>
      <c r="BI75" s="80"/>
      <c r="BK75" s="100"/>
      <c r="BL75" s="100"/>
      <c r="BM75" s="100"/>
      <c r="BN75" s="100"/>
      <c r="BO75" s="100"/>
      <c r="BP75" s="100"/>
      <c r="BQ75" s="100"/>
      <c r="BR75" s="99"/>
      <c r="BS75" s="99"/>
      <c r="BT75" s="99"/>
      <c r="BU75" s="78"/>
      <c r="BV75" s="79"/>
      <c r="BW75" s="294">
        <f>IF(BJ76="","",IF(BJ76&lt;=0.4,"○",""))</f>
      </c>
      <c r="BX75" s="294"/>
      <c r="BY75" s="294"/>
      <c r="BZ75" s="294"/>
      <c r="CA75" s="295"/>
      <c r="CB75" s="303">
        <f>IF(BJ76="","",IF(AND(BJ76&lt;=0.45,BJ76&gt;0.4),"○",""))</f>
      </c>
      <c r="CC75" s="294"/>
      <c r="CD75" s="294"/>
      <c r="CE75" s="294"/>
      <c r="CF75" s="295"/>
      <c r="CG75" s="294">
        <f>IF(BJ76="","",IF(BJ76&gt;0.45,"○",""))</f>
      </c>
      <c r="CH75" s="294"/>
      <c r="CI75" s="294"/>
      <c r="CJ75" s="294"/>
      <c r="CK75" s="306"/>
      <c r="CL75" s="6"/>
      <c r="CM75" s="7"/>
      <c r="CN75" s="7"/>
      <c r="CO75" s="38"/>
      <c r="CP75" s="7"/>
      <c r="CQ75" s="7"/>
      <c r="CR75" s="7"/>
      <c r="CS75" s="7"/>
      <c r="CT75" s="7"/>
      <c r="CU75" s="7"/>
      <c r="CV75" s="7"/>
      <c r="CY75" s="94">
        <v>1000</v>
      </c>
      <c r="CZ75" s="94">
        <v>750</v>
      </c>
      <c r="DA75" s="96">
        <v>1100</v>
      </c>
    </row>
    <row r="76" spans="5:100" ht="7.5" customHeight="1">
      <c r="E76" s="198"/>
      <c r="F76" s="199"/>
      <c r="G76" s="174"/>
      <c r="H76" s="140"/>
      <c r="I76" s="140"/>
      <c r="J76" s="140"/>
      <c r="K76" s="140"/>
      <c r="L76" s="141"/>
      <c r="M76" s="260"/>
      <c r="N76" s="261"/>
      <c r="O76" s="261"/>
      <c r="P76" s="261"/>
      <c r="Q76" s="261"/>
      <c r="R76" s="261"/>
      <c r="S76" s="261"/>
      <c r="T76" s="261"/>
      <c r="U76" s="261"/>
      <c r="V76" s="261"/>
      <c r="W76" s="262"/>
      <c r="X76" s="160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2"/>
      <c r="AK76" s="424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5"/>
      <c r="AX76" s="425"/>
      <c r="AY76" s="425"/>
      <c r="AZ76" s="425"/>
      <c r="BA76" s="425"/>
      <c r="BB76" s="425"/>
      <c r="BC76" s="425"/>
      <c r="BD76" s="425"/>
      <c r="BE76" s="425"/>
      <c r="BF76" s="425"/>
      <c r="BG76" s="426"/>
      <c r="BH76" s="69"/>
      <c r="BI76" s="2"/>
      <c r="BJ76" s="345"/>
      <c r="BK76" s="345"/>
      <c r="BL76" s="345"/>
      <c r="BM76" s="345"/>
      <c r="BN76" s="345"/>
      <c r="BO76" s="345"/>
      <c r="BP76" s="345"/>
      <c r="BQ76" s="345"/>
      <c r="BR76" s="448" t="s">
        <v>94</v>
      </c>
      <c r="BS76" s="448"/>
      <c r="BT76" s="448"/>
      <c r="BU76" s="70"/>
      <c r="BV76" s="71"/>
      <c r="BW76" s="296"/>
      <c r="BX76" s="296"/>
      <c r="BY76" s="296"/>
      <c r="BZ76" s="296"/>
      <c r="CA76" s="297"/>
      <c r="CB76" s="304"/>
      <c r="CC76" s="296"/>
      <c r="CD76" s="296"/>
      <c r="CE76" s="296"/>
      <c r="CF76" s="297"/>
      <c r="CG76" s="296"/>
      <c r="CH76" s="296"/>
      <c r="CI76" s="296"/>
      <c r="CJ76" s="296"/>
      <c r="CK76" s="307"/>
      <c r="CL76" s="11"/>
      <c r="CM76" s="38"/>
      <c r="CN76" s="38"/>
      <c r="CO76" s="38"/>
      <c r="CP76" s="38"/>
      <c r="CQ76" s="7"/>
      <c r="CR76" s="7"/>
      <c r="CS76" s="7"/>
      <c r="CT76" s="7"/>
      <c r="CU76" s="7"/>
      <c r="CV76" s="7"/>
    </row>
    <row r="77" spans="5:100" ht="7.5" customHeight="1">
      <c r="E77" s="198"/>
      <c r="F77" s="199"/>
      <c r="G77" s="174"/>
      <c r="H77" s="140"/>
      <c r="I77" s="140"/>
      <c r="J77" s="140"/>
      <c r="K77" s="140"/>
      <c r="L77" s="141"/>
      <c r="M77" s="260"/>
      <c r="N77" s="261"/>
      <c r="O77" s="261"/>
      <c r="P77" s="261"/>
      <c r="Q77" s="261"/>
      <c r="R77" s="261"/>
      <c r="S77" s="261"/>
      <c r="T77" s="261"/>
      <c r="U77" s="261"/>
      <c r="V77" s="261"/>
      <c r="W77" s="262"/>
      <c r="X77" s="160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2"/>
      <c r="AK77" s="424" t="s">
        <v>93</v>
      </c>
      <c r="AL77" s="425"/>
      <c r="AM77" s="425"/>
      <c r="AN77" s="425"/>
      <c r="AO77" s="425"/>
      <c r="AP77" s="425"/>
      <c r="AQ77" s="425"/>
      <c r="AR77" s="425"/>
      <c r="AS77" s="425"/>
      <c r="AT77" s="425"/>
      <c r="AU77" s="425"/>
      <c r="AV77" s="425"/>
      <c r="AW77" s="425"/>
      <c r="AX77" s="425"/>
      <c r="AY77" s="425"/>
      <c r="AZ77" s="425"/>
      <c r="BA77" s="425"/>
      <c r="BB77" s="425"/>
      <c r="BC77" s="425"/>
      <c r="BD77" s="425"/>
      <c r="BE77" s="425"/>
      <c r="BF77" s="425"/>
      <c r="BG77" s="426"/>
      <c r="BH77" s="69"/>
      <c r="BI77" s="2"/>
      <c r="BJ77" s="437"/>
      <c r="BK77" s="437"/>
      <c r="BL77" s="437"/>
      <c r="BM77" s="437"/>
      <c r="BN77" s="437"/>
      <c r="BO77" s="437"/>
      <c r="BP77" s="437"/>
      <c r="BQ77" s="437"/>
      <c r="BR77" s="448"/>
      <c r="BS77" s="448"/>
      <c r="BT77" s="448"/>
      <c r="BU77" s="70"/>
      <c r="BV77" s="71"/>
      <c r="BW77" s="296"/>
      <c r="BX77" s="296"/>
      <c r="BY77" s="296"/>
      <c r="BZ77" s="296"/>
      <c r="CA77" s="297"/>
      <c r="CB77" s="304"/>
      <c r="CC77" s="296"/>
      <c r="CD77" s="296"/>
      <c r="CE77" s="296"/>
      <c r="CF77" s="297"/>
      <c r="CG77" s="296"/>
      <c r="CH77" s="296"/>
      <c r="CI77" s="296"/>
      <c r="CJ77" s="296"/>
      <c r="CK77" s="307"/>
      <c r="CL77" s="11"/>
      <c r="CM77" s="38"/>
      <c r="CN77" s="38"/>
      <c r="CO77" s="38"/>
      <c r="CP77" s="38"/>
      <c r="CQ77" s="7"/>
      <c r="CR77" s="7"/>
      <c r="CS77" s="7"/>
      <c r="CT77" s="7"/>
      <c r="CU77" s="7"/>
      <c r="CV77" s="7"/>
    </row>
    <row r="78" spans="5:100" ht="7.5" customHeight="1">
      <c r="E78" s="198"/>
      <c r="F78" s="199"/>
      <c r="G78" s="174"/>
      <c r="H78" s="140"/>
      <c r="I78" s="140"/>
      <c r="J78" s="140"/>
      <c r="K78" s="140"/>
      <c r="L78" s="141"/>
      <c r="M78" s="260"/>
      <c r="N78" s="261"/>
      <c r="O78" s="261"/>
      <c r="P78" s="261"/>
      <c r="Q78" s="261"/>
      <c r="R78" s="261"/>
      <c r="S78" s="261"/>
      <c r="T78" s="261"/>
      <c r="U78" s="261"/>
      <c r="V78" s="261"/>
      <c r="W78" s="262"/>
      <c r="X78" s="222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4"/>
      <c r="AK78" s="485"/>
      <c r="AL78" s="486"/>
      <c r="AM78" s="486"/>
      <c r="AN78" s="486"/>
      <c r="AO78" s="486"/>
      <c r="AP78" s="486"/>
      <c r="AQ78" s="486"/>
      <c r="AR78" s="486"/>
      <c r="AS78" s="486"/>
      <c r="AT78" s="486"/>
      <c r="AU78" s="486"/>
      <c r="AV78" s="486"/>
      <c r="AW78" s="486"/>
      <c r="AX78" s="486"/>
      <c r="AY78" s="486"/>
      <c r="AZ78" s="486"/>
      <c r="BA78" s="486"/>
      <c r="BB78" s="486"/>
      <c r="BC78" s="486"/>
      <c r="BD78" s="486"/>
      <c r="BE78" s="486"/>
      <c r="BF78" s="486"/>
      <c r="BG78" s="487"/>
      <c r="BH78" s="74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6"/>
      <c r="BW78" s="298"/>
      <c r="BX78" s="298"/>
      <c r="BY78" s="298"/>
      <c r="BZ78" s="298"/>
      <c r="CA78" s="299"/>
      <c r="CB78" s="305"/>
      <c r="CC78" s="298"/>
      <c r="CD78" s="298"/>
      <c r="CE78" s="298"/>
      <c r="CF78" s="299"/>
      <c r="CG78" s="298"/>
      <c r="CH78" s="298"/>
      <c r="CI78" s="298"/>
      <c r="CJ78" s="298"/>
      <c r="CK78" s="308"/>
      <c r="CL78" s="11"/>
      <c r="CM78" s="38"/>
      <c r="CN78" s="38"/>
      <c r="CO78" s="38"/>
      <c r="CP78" s="38"/>
      <c r="CQ78" s="7"/>
      <c r="CR78" s="38"/>
      <c r="CS78" s="38"/>
      <c r="CT78" s="38"/>
      <c r="CU78" s="38"/>
      <c r="CV78" s="38"/>
    </row>
    <row r="79" spans="5:100" ht="7.5" customHeight="1">
      <c r="E79" s="198"/>
      <c r="F79" s="199"/>
      <c r="G79" s="174"/>
      <c r="H79" s="140"/>
      <c r="I79" s="140"/>
      <c r="J79" s="140"/>
      <c r="K79" s="140"/>
      <c r="L79" s="141"/>
      <c r="M79" s="260" t="s">
        <v>175</v>
      </c>
      <c r="N79" s="261"/>
      <c r="O79" s="261"/>
      <c r="P79" s="261"/>
      <c r="Q79" s="261"/>
      <c r="R79" s="261"/>
      <c r="S79" s="261"/>
      <c r="T79" s="261"/>
      <c r="U79" s="261"/>
      <c r="V79" s="261"/>
      <c r="W79" s="262"/>
      <c r="X79" s="276" t="s">
        <v>8</v>
      </c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77"/>
      <c r="AK79" s="465" t="s">
        <v>178</v>
      </c>
      <c r="AL79" s="466"/>
      <c r="AM79" s="466"/>
      <c r="AN79" s="466"/>
      <c r="AO79" s="466"/>
      <c r="AP79" s="466"/>
      <c r="AQ79" s="466"/>
      <c r="AR79" s="466"/>
      <c r="AS79" s="466"/>
      <c r="AT79" s="466"/>
      <c r="AU79" s="466"/>
      <c r="AV79" s="466"/>
      <c r="AW79" s="466"/>
      <c r="AX79" s="466"/>
      <c r="AY79" s="466"/>
      <c r="AZ79" s="466"/>
      <c r="BA79" s="466"/>
      <c r="BB79" s="466"/>
      <c r="BC79" s="466"/>
      <c r="BD79" s="466"/>
      <c r="BE79" s="466"/>
      <c r="BF79" s="466"/>
      <c r="BG79" s="467"/>
      <c r="BH79" s="484"/>
      <c r="BI79" s="466"/>
      <c r="BJ79" s="466"/>
      <c r="BK79" s="466"/>
      <c r="BL79" s="466"/>
      <c r="BM79" s="466"/>
      <c r="BN79" s="466"/>
      <c r="BO79" s="466"/>
      <c r="BP79" s="466"/>
      <c r="BQ79" s="466"/>
      <c r="BR79" s="466"/>
      <c r="BS79" s="466"/>
      <c r="BT79" s="466"/>
      <c r="BU79" s="466"/>
      <c r="BV79" s="45"/>
      <c r="BW79" s="383"/>
      <c r="BX79" s="384"/>
      <c r="BY79" s="384"/>
      <c r="BZ79" s="384"/>
      <c r="CA79" s="385"/>
      <c r="CB79" s="132" t="s">
        <v>44</v>
      </c>
      <c r="CC79" s="375"/>
      <c r="CD79" s="375"/>
      <c r="CE79" s="375"/>
      <c r="CF79" s="376"/>
      <c r="CG79" s="386"/>
      <c r="CH79" s="386"/>
      <c r="CI79" s="386"/>
      <c r="CJ79" s="386"/>
      <c r="CK79" s="387"/>
      <c r="CL79" s="11"/>
      <c r="CM79" s="38"/>
      <c r="CN79" s="38"/>
      <c r="CO79" s="38"/>
      <c r="CP79" s="38"/>
      <c r="CQ79" s="38"/>
      <c r="CR79" s="38"/>
      <c r="CS79" s="38"/>
      <c r="CT79" s="38"/>
      <c r="CU79" s="38"/>
      <c r="CV79" s="38"/>
    </row>
    <row r="80" spans="5:100" ht="7.5" customHeight="1">
      <c r="E80" s="198"/>
      <c r="F80" s="199"/>
      <c r="G80" s="174"/>
      <c r="H80" s="140"/>
      <c r="I80" s="140"/>
      <c r="J80" s="140"/>
      <c r="K80" s="140"/>
      <c r="L80" s="141"/>
      <c r="M80" s="260"/>
      <c r="N80" s="261"/>
      <c r="O80" s="261"/>
      <c r="P80" s="261"/>
      <c r="Q80" s="261"/>
      <c r="R80" s="261"/>
      <c r="S80" s="261"/>
      <c r="T80" s="261"/>
      <c r="U80" s="261"/>
      <c r="V80" s="261"/>
      <c r="W80" s="262"/>
      <c r="X80" s="278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79"/>
      <c r="AK80" s="468"/>
      <c r="AL80" s="469"/>
      <c r="AM80" s="469"/>
      <c r="AN80" s="469"/>
      <c r="AO80" s="469"/>
      <c r="AP80" s="469"/>
      <c r="AQ80" s="469"/>
      <c r="AR80" s="469"/>
      <c r="AS80" s="469"/>
      <c r="AT80" s="469"/>
      <c r="AU80" s="469"/>
      <c r="AV80" s="469"/>
      <c r="AW80" s="469"/>
      <c r="AX80" s="469"/>
      <c r="AY80" s="469"/>
      <c r="AZ80" s="469"/>
      <c r="BA80" s="469"/>
      <c r="BB80" s="469"/>
      <c r="BC80" s="469"/>
      <c r="BD80" s="469"/>
      <c r="BE80" s="469"/>
      <c r="BF80" s="469"/>
      <c r="BG80" s="470"/>
      <c r="BH80" s="471"/>
      <c r="BI80" s="469"/>
      <c r="BJ80" s="469"/>
      <c r="BK80" s="469"/>
      <c r="BL80" s="469"/>
      <c r="BM80" s="469"/>
      <c r="BN80" s="469"/>
      <c r="BO80" s="469"/>
      <c r="BP80" s="469"/>
      <c r="BQ80" s="469"/>
      <c r="BR80" s="469"/>
      <c r="BS80" s="469"/>
      <c r="BT80" s="469"/>
      <c r="BU80" s="469"/>
      <c r="BV80" s="46"/>
      <c r="BW80" s="371"/>
      <c r="BX80" s="283"/>
      <c r="BY80" s="283"/>
      <c r="BZ80" s="283"/>
      <c r="CA80" s="372"/>
      <c r="CB80" s="377"/>
      <c r="CC80" s="378"/>
      <c r="CD80" s="378"/>
      <c r="CE80" s="378"/>
      <c r="CF80" s="379"/>
      <c r="CG80" s="388"/>
      <c r="CH80" s="388"/>
      <c r="CI80" s="388"/>
      <c r="CJ80" s="388"/>
      <c r="CK80" s="389"/>
      <c r="CL80" s="11"/>
      <c r="CM80" s="38"/>
      <c r="CN80" s="38"/>
      <c r="CO80" s="38"/>
      <c r="CP80" s="38"/>
      <c r="CQ80" s="38"/>
      <c r="CR80" s="38"/>
      <c r="CS80" s="38"/>
      <c r="CT80" s="38"/>
      <c r="CU80" s="38"/>
      <c r="CV80" s="38"/>
    </row>
    <row r="81" spans="5:100" ht="7.5" customHeight="1">
      <c r="E81" s="198"/>
      <c r="F81" s="199"/>
      <c r="G81" s="174"/>
      <c r="H81" s="140"/>
      <c r="I81" s="140"/>
      <c r="J81" s="140"/>
      <c r="K81" s="140"/>
      <c r="L81" s="141"/>
      <c r="M81" s="260"/>
      <c r="N81" s="261"/>
      <c r="O81" s="261"/>
      <c r="P81" s="261"/>
      <c r="Q81" s="261"/>
      <c r="R81" s="261"/>
      <c r="S81" s="261"/>
      <c r="T81" s="261"/>
      <c r="U81" s="261"/>
      <c r="V81" s="261"/>
      <c r="W81" s="262"/>
      <c r="X81" s="278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79"/>
      <c r="AK81" s="471"/>
      <c r="AL81" s="469"/>
      <c r="AM81" s="469"/>
      <c r="AN81" s="469"/>
      <c r="AO81" s="469"/>
      <c r="AP81" s="469"/>
      <c r="AQ81" s="469"/>
      <c r="AR81" s="469"/>
      <c r="AS81" s="469"/>
      <c r="AT81" s="469"/>
      <c r="AU81" s="469"/>
      <c r="AV81" s="469"/>
      <c r="AW81" s="469"/>
      <c r="AX81" s="469"/>
      <c r="AY81" s="469"/>
      <c r="AZ81" s="469"/>
      <c r="BA81" s="469"/>
      <c r="BB81" s="469"/>
      <c r="BC81" s="469"/>
      <c r="BD81" s="469"/>
      <c r="BE81" s="469"/>
      <c r="BF81" s="469"/>
      <c r="BG81" s="470"/>
      <c r="BH81" s="471"/>
      <c r="BI81" s="469"/>
      <c r="BJ81" s="469"/>
      <c r="BK81" s="469"/>
      <c r="BL81" s="469"/>
      <c r="BM81" s="469"/>
      <c r="BN81" s="469"/>
      <c r="BO81" s="469"/>
      <c r="BP81" s="469"/>
      <c r="BQ81" s="469"/>
      <c r="BR81" s="469"/>
      <c r="BS81" s="469"/>
      <c r="BT81" s="469"/>
      <c r="BU81" s="469"/>
      <c r="BV81" s="46"/>
      <c r="BW81" s="371"/>
      <c r="BX81" s="283"/>
      <c r="BY81" s="283"/>
      <c r="BZ81" s="283"/>
      <c r="CA81" s="372"/>
      <c r="CB81" s="377"/>
      <c r="CC81" s="378"/>
      <c r="CD81" s="378"/>
      <c r="CE81" s="378"/>
      <c r="CF81" s="379"/>
      <c r="CG81" s="388"/>
      <c r="CH81" s="388"/>
      <c r="CI81" s="388"/>
      <c r="CJ81" s="388"/>
      <c r="CK81" s="389"/>
      <c r="CL81" s="11"/>
      <c r="CM81" s="38"/>
      <c r="CN81" s="38"/>
      <c r="CO81" s="38"/>
      <c r="CP81" s="38"/>
      <c r="CQ81" s="38"/>
      <c r="CR81" s="38"/>
      <c r="CS81" s="38"/>
      <c r="CT81" s="38"/>
      <c r="CU81" s="38"/>
      <c r="CV81" s="38"/>
    </row>
    <row r="82" spans="5:100" ht="7.5" customHeight="1">
      <c r="E82" s="198"/>
      <c r="F82" s="199"/>
      <c r="G82" s="174"/>
      <c r="H82" s="140"/>
      <c r="I82" s="140"/>
      <c r="J82" s="140"/>
      <c r="K82" s="140"/>
      <c r="L82" s="141"/>
      <c r="M82" s="260"/>
      <c r="N82" s="261"/>
      <c r="O82" s="261"/>
      <c r="P82" s="261"/>
      <c r="Q82" s="261"/>
      <c r="R82" s="261"/>
      <c r="S82" s="261"/>
      <c r="T82" s="261"/>
      <c r="U82" s="261"/>
      <c r="V82" s="261"/>
      <c r="W82" s="262"/>
      <c r="X82" s="302"/>
      <c r="Y82" s="463"/>
      <c r="Z82" s="463"/>
      <c r="AA82" s="463"/>
      <c r="AB82" s="463"/>
      <c r="AC82" s="463"/>
      <c r="AD82" s="463"/>
      <c r="AE82" s="463"/>
      <c r="AF82" s="463"/>
      <c r="AG82" s="463"/>
      <c r="AH82" s="463"/>
      <c r="AI82" s="463"/>
      <c r="AJ82" s="464"/>
      <c r="AK82" s="472"/>
      <c r="AL82" s="473"/>
      <c r="AM82" s="473"/>
      <c r="AN82" s="473"/>
      <c r="AO82" s="473"/>
      <c r="AP82" s="473"/>
      <c r="AQ82" s="473"/>
      <c r="AR82" s="473"/>
      <c r="AS82" s="473"/>
      <c r="AT82" s="473"/>
      <c r="AU82" s="473"/>
      <c r="AV82" s="473"/>
      <c r="AW82" s="473"/>
      <c r="AX82" s="473"/>
      <c r="AY82" s="473"/>
      <c r="AZ82" s="473"/>
      <c r="BA82" s="473"/>
      <c r="BB82" s="473"/>
      <c r="BC82" s="473"/>
      <c r="BD82" s="473"/>
      <c r="BE82" s="473"/>
      <c r="BF82" s="473"/>
      <c r="BG82" s="474"/>
      <c r="BH82" s="472"/>
      <c r="BI82" s="473"/>
      <c r="BJ82" s="473"/>
      <c r="BK82" s="473"/>
      <c r="BL82" s="473"/>
      <c r="BM82" s="473"/>
      <c r="BN82" s="473"/>
      <c r="BO82" s="473"/>
      <c r="BP82" s="473"/>
      <c r="BQ82" s="473"/>
      <c r="BR82" s="473"/>
      <c r="BS82" s="473"/>
      <c r="BT82" s="473"/>
      <c r="BU82" s="473"/>
      <c r="BV82" s="47"/>
      <c r="BW82" s="373"/>
      <c r="BX82" s="313"/>
      <c r="BY82" s="313"/>
      <c r="BZ82" s="313"/>
      <c r="CA82" s="374"/>
      <c r="CB82" s="380"/>
      <c r="CC82" s="381"/>
      <c r="CD82" s="381"/>
      <c r="CE82" s="381"/>
      <c r="CF82" s="382"/>
      <c r="CG82" s="390"/>
      <c r="CH82" s="390"/>
      <c r="CI82" s="390"/>
      <c r="CJ82" s="390"/>
      <c r="CK82" s="391"/>
      <c r="CL82" s="11"/>
      <c r="CM82" s="38"/>
      <c r="CN82" s="38"/>
      <c r="CO82" s="38"/>
      <c r="CP82" s="38"/>
      <c r="CQ82" s="38"/>
      <c r="CR82" s="38"/>
      <c r="CS82" s="38"/>
      <c r="CT82" s="38"/>
      <c r="CU82" s="38"/>
      <c r="CV82" s="38"/>
    </row>
    <row r="83" spans="5:100" ht="7.5" customHeight="1">
      <c r="E83" s="198"/>
      <c r="F83" s="199"/>
      <c r="G83" s="174"/>
      <c r="H83" s="140"/>
      <c r="I83" s="140"/>
      <c r="J83" s="140"/>
      <c r="K83" s="140"/>
      <c r="L83" s="141"/>
      <c r="M83" s="157" t="s">
        <v>176</v>
      </c>
      <c r="N83" s="158"/>
      <c r="O83" s="158"/>
      <c r="P83" s="158"/>
      <c r="Q83" s="158"/>
      <c r="R83" s="158"/>
      <c r="S83" s="158"/>
      <c r="T83" s="158"/>
      <c r="U83" s="158"/>
      <c r="V83" s="158"/>
      <c r="W83" s="159"/>
      <c r="X83" s="324" t="s">
        <v>172</v>
      </c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6"/>
      <c r="AK83" s="157" t="s">
        <v>179</v>
      </c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9"/>
      <c r="BH83" s="449"/>
      <c r="BI83" s="450"/>
      <c r="BJ83" s="450"/>
      <c r="BK83" s="450"/>
      <c r="BL83" s="450"/>
      <c r="BM83" s="450"/>
      <c r="BN83" s="450"/>
      <c r="BO83" s="450"/>
      <c r="BP83" s="450"/>
      <c r="BQ83" s="450"/>
      <c r="BR83" s="450"/>
      <c r="BS83" s="450"/>
      <c r="BT83" s="450"/>
      <c r="BU83" s="450"/>
      <c r="BV83" s="451"/>
      <c r="BW83" s="383"/>
      <c r="BX83" s="384"/>
      <c r="BY83" s="384"/>
      <c r="BZ83" s="384"/>
      <c r="CA83" s="385"/>
      <c r="CB83" s="414" t="s">
        <v>44</v>
      </c>
      <c r="CC83" s="415"/>
      <c r="CD83" s="415"/>
      <c r="CE83" s="415"/>
      <c r="CF83" s="416"/>
      <c r="CG83" s="384"/>
      <c r="CH83" s="384"/>
      <c r="CI83" s="384"/>
      <c r="CJ83" s="384"/>
      <c r="CK83" s="392"/>
      <c r="CL83" s="11"/>
      <c r="CM83" s="38"/>
      <c r="CN83" s="38"/>
      <c r="CO83" s="38"/>
      <c r="CP83" s="38"/>
      <c r="CQ83" s="38"/>
      <c r="CR83" s="38"/>
      <c r="CS83" s="38"/>
      <c r="CT83" s="38"/>
      <c r="CU83" s="38"/>
      <c r="CV83" s="38"/>
    </row>
    <row r="84" spans="5:100" ht="7.5" customHeight="1">
      <c r="E84" s="198"/>
      <c r="F84" s="199"/>
      <c r="G84" s="174"/>
      <c r="H84" s="140"/>
      <c r="I84" s="140"/>
      <c r="J84" s="140"/>
      <c r="K84" s="140"/>
      <c r="L84" s="141"/>
      <c r="M84" s="160"/>
      <c r="N84" s="161"/>
      <c r="O84" s="161"/>
      <c r="P84" s="161"/>
      <c r="Q84" s="161"/>
      <c r="R84" s="161"/>
      <c r="S84" s="161"/>
      <c r="T84" s="161"/>
      <c r="U84" s="161"/>
      <c r="V84" s="161"/>
      <c r="W84" s="162"/>
      <c r="X84" s="327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9"/>
      <c r="AK84" s="160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2"/>
      <c r="BH84" s="452"/>
      <c r="BI84" s="453"/>
      <c r="BJ84" s="453"/>
      <c r="BK84" s="453"/>
      <c r="BL84" s="453"/>
      <c r="BM84" s="453"/>
      <c r="BN84" s="453"/>
      <c r="BO84" s="453"/>
      <c r="BP84" s="453"/>
      <c r="BQ84" s="453"/>
      <c r="BR84" s="453"/>
      <c r="BS84" s="453"/>
      <c r="BT84" s="453"/>
      <c r="BU84" s="453"/>
      <c r="BV84" s="454"/>
      <c r="BW84" s="371"/>
      <c r="BX84" s="283"/>
      <c r="BY84" s="283"/>
      <c r="BZ84" s="283"/>
      <c r="CA84" s="372"/>
      <c r="CB84" s="417"/>
      <c r="CC84" s="206"/>
      <c r="CD84" s="206"/>
      <c r="CE84" s="206"/>
      <c r="CF84" s="418"/>
      <c r="CG84" s="283"/>
      <c r="CH84" s="283"/>
      <c r="CI84" s="283"/>
      <c r="CJ84" s="283"/>
      <c r="CK84" s="284"/>
      <c r="CL84" s="11"/>
      <c r="CM84" s="38"/>
      <c r="CN84" s="38"/>
      <c r="CO84" s="38"/>
      <c r="CP84" s="38"/>
      <c r="CQ84" s="38"/>
      <c r="CR84" s="38"/>
      <c r="CS84" s="38"/>
      <c r="CT84" s="38"/>
      <c r="CU84" s="38"/>
      <c r="CV84" s="38"/>
    </row>
    <row r="85" spans="5:100" ht="7.5" customHeight="1">
      <c r="E85" s="198"/>
      <c r="F85" s="199"/>
      <c r="G85" s="174"/>
      <c r="H85" s="140"/>
      <c r="I85" s="140"/>
      <c r="J85" s="140"/>
      <c r="K85" s="140"/>
      <c r="L85" s="141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2"/>
      <c r="X85" s="327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9"/>
      <c r="AK85" s="160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2"/>
      <c r="BH85" s="452"/>
      <c r="BI85" s="453"/>
      <c r="BJ85" s="453"/>
      <c r="BK85" s="453"/>
      <c r="BL85" s="453"/>
      <c r="BM85" s="453"/>
      <c r="BN85" s="453"/>
      <c r="BO85" s="453"/>
      <c r="BP85" s="453"/>
      <c r="BQ85" s="453"/>
      <c r="BR85" s="453"/>
      <c r="BS85" s="453"/>
      <c r="BT85" s="453"/>
      <c r="BU85" s="453"/>
      <c r="BV85" s="454"/>
      <c r="BW85" s="371"/>
      <c r="BX85" s="283"/>
      <c r="BY85" s="283"/>
      <c r="BZ85" s="283"/>
      <c r="CA85" s="372"/>
      <c r="CB85" s="417"/>
      <c r="CC85" s="206"/>
      <c r="CD85" s="206"/>
      <c r="CE85" s="206"/>
      <c r="CF85" s="418"/>
      <c r="CG85" s="283"/>
      <c r="CH85" s="283"/>
      <c r="CI85" s="283"/>
      <c r="CJ85" s="283"/>
      <c r="CK85" s="284"/>
      <c r="CL85" s="11"/>
      <c r="CM85" s="38"/>
      <c r="CN85" s="38"/>
      <c r="CO85" s="38"/>
      <c r="CP85" s="38"/>
      <c r="CQ85" s="38"/>
      <c r="CR85" s="38"/>
      <c r="CS85" s="38"/>
      <c r="CT85" s="38"/>
      <c r="CU85" s="38"/>
      <c r="CV85" s="38"/>
    </row>
    <row r="86" spans="5:100" ht="7.5" customHeight="1">
      <c r="E86" s="198"/>
      <c r="F86" s="199"/>
      <c r="G86" s="174"/>
      <c r="H86" s="140"/>
      <c r="I86" s="140"/>
      <c r="J86" s="140"/>
      <c r="K86" s="140"/>
      <c r="L86" s="141"/>
      <c r="M86" s="160"/>
      <c r="N86" s="161"/>
      <c r="O86" s="161"/>
      <c r="P86" s="161"/>
      <c r="Q86" s="161"/>
      <c r="R86" s="161"/>
      <c r="S86" s="161"/>
      <c r="T86" s="161"/>
      <c r="U86" s="161"/>
      <c r="V86" s="161"/>
      <c r="W86" s="162"/>
      <c r="X86" s="327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AI86" s="328"/>
      <c r="AJ86" s="329"/>
      <c r="AK86" s="160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2"/>
      <c r="BH86" s="452"/>
      <c r="BI86" s="453"/>
      <c r="BJ86" s="453"/>
      <c r="BK86" s="453"/>
      <c r="BL86" s="453"/>
      <c r="BM86" s="453"/>
      <c r="BN86" s="453"/>
      <c r="BO86" s="453"/>
      <c r="BP86" s="453"/>
      <c r="BQ86" s="453"/>
      <c r="BR86" s="453"/>
      <c r="BS86" s="453"/>
      <c r="BT86" s="453"/>
      <c r="BU86" s="453"/>
      <c r="BV86" s="454"/>
      <c r="BW86" s="371"/>
      <c r="BX86" s="283"/>
      <c r="BY86" s="283"/>
      <c r="BZ86" s="283"/>
      <c r="CA86" s="372"/>
      <c r="CB86" s="417"/>
      <c r="CC86" s="206"/>
      <c r="CD86" s="206"/>
      <c r="CE86" s="206"/>
      <c r="CF86" s="418"/>
      <c r="CG86" s="283"/>
      <c r="CH86" s="283"/>
      <c r="CI86" s="283"/>
      <c r="CJ86" s="283"/>
      <c r="CK86" s="284"/>
      <c r="CL86" s="11"/>
      <c r="CM86" s="38"/>
      <c r="CN86" s="38"/>
      <c r="CO86" s="38"/>
      <c r="CP86" s="38"/>
      <c r="CQ86" s="38"/>
      <c r="CR86" s="38"/>
      <c r="CS86" s="38"/>
      <c r="CT86" s="38"/>
      <c r="CU86" s="38"/>
      <c r="CV86" s="38"/>
    </row>
    <row r="87" spans="5:100" ht="7.5" customHeight="1">
      <c r="E87" s="198"/>
      <c r="F87" s="199"/>
      <c r="G87" s="174"/>
      <c r="H87" s="140"/>
      <c r="I87" s="140"/>
      <c r="J87" s="140"/>
      <c r="K87" s="140"/>
      <c r="L87" s="141"/>
      <c r="M87" s="222"/>
      <c r="N87" s="223"/>
      <c r="O87" s="223"/>
      <c r="P87" s="223"/>
      <c r="Q87" s="223"/>
      <c r="R87" s="223"/>
      <c r="S87" s="223"/>
      <c r="T87" s="223"/>
      <c r="U87" s="223"/>
      <c r="V87" s="223"/>
      <c r="W87" s="224"/>
      <c r="X87" s="330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2"/>
      <c r="AK87" s="222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4"/>
      <c r="BH87" s="455"/>
      <c r="BI87" s="456"/>
      <c r="BJ87" s="456"/>
      <c r="BK87" s="456"/>
      <c r="BL87" s="456"/>
      <c r="BM87" s="456"/>
      <c r="BN87" s="456"/>
      <c r="BO87" s="456"/>
      <c r="BP87" s="456"/>
      <c r="BQ87" s="456"/>
      <c r="BR87" s="456"/>
      <c r="BS87" s="456"/>
      <c r="BT87" s="456"/>
      <c r="BU87" s="456"/>
      <c r="BV87" s="457"/>
      <c r="BW87" s="373"/>
      <c r="BX87" s="313"/>
      <c r="BY87" s="313"/>
      <c r="BZ87" s="313"/>
      <c r="CA87" s="374"/>
      <c r="CB87" s="419"/>
      <c r="CC87" s="323"/>
      <c r="CD87" s="323"/>
      <c r="CE87" s="323"/>
      <c r="CF87" s="420"/>
      <c r="CG87" s="313"/>
      <c r="CH87" s="313"/>
      <c r="CI87" s="313"/>
      <c r="CJ87" s="313"/>
      <c r="CK87" s="314"/>
      <c r="CL87" s="11"/>
      <c r="CM87" s="38"/>
      <c r="CN87" s="38"/>
      <c r="CO87" s="38"/>
      <c r="CP87" s="38"/>
      <c r="CQ87" s="38"/>
      <c r="CR87" s="38"/>
      <c r="CS87" s="38"/>
      <c r="CT87" s="38"/>
      <c r="CU87" s="38"/>
      <c r="CV87" s="38"/>
    </row>
    <row r="88" spans="5:100" ht="7.5" customHeight="1">
      <c r="E88" s="198"/>
      <c r="F88" s="199"/>
      <c r="G88" s="174"/>
      <c r="H88" s="140"/>
      <c r="I88" s="140"/>
      <c r="J88" s="140"/>
      <c r="K88" s="140"/>
      <c r="L88" s="141"/>
      <c r="M88" s="276" t="s">
        <v>13</v>
      </c>
      <c r="N88" s="256"/>
      <c r="O88" s="256"/>
      <c r="P88" s="256"/>
      <c r="Q88" s="256"/>
      <c r="R88" s="256"/>
      <c r="S88" s="256"/>
      <c r="T88" s="256"/>
      <c r="U88" s="256"/>
      <c r="V88" s="256"/>
      <c r="W88" s="277"/>
      <c r="X88" s="166" t="s">
        <v>173</v>
      </c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8"/>
      <c r="AK88" s="403" t="s">
        <v>59</v>
      </c>
      <c r="AL88" s="404"/>
      <c r="AM88" s="404"/>
      <c r="AN88" s="404"/>
      <c r="AO88" s="404"/>
      <c r="AP88" s="404"/>
      <c r="AQ88" s="404"/>
      <c r="AR88" s="404"/>
      <c r="AS88" s="404"/>
      <c r="AT88" s="404"/>
      <c r="AU88" s="404"/>
      <c r="AV88" s="404"/>
      <c r="AW88" s="404"/>
      <c r="AX88" s="404"/>
      <c r="AY88" s="404"/>
      <c r="AZ88" s="404"/>
      <c r="BA88" s="404"/>
      <c r="BB88" s="404"/>
      <c r="BC88" s="404"/>
      <c r="BD88" s="404"/>
      <c r="BE88" s="404"/>
      <c r="BF88" s="404"/>
      <c r="BG88" s="405"/>
      <c r="BH88" s="60"/>
      <c r="BI88" s="61"/>
      <c r="BJ88" s="61"/>
      <c r="BK88" s="61"/>
      <c r="BL88" s="61"/>
      <c r="BM88" s="61"/>
      <c r="BN88" s="409"/>
      <c r="BO88" s="409"/>
      <c r="BP88" s="409"/>
      <c r="BQ88" s="409"/>
      <c r="BR88" s="409"/>
      <c r="BS88" s="61"/>
      <c r="BT88" s="61"/>
      <c r="BU88" s="61"/>
      <c r="BV88" s="62"/>
      <c r="BW88" s="475">
        <f>IF(BN89="","",IF(BN89&lt;=AU91,"○",""))</f>
      </c>
      <c r="BX88" s="476"/>
      <c r="BY88" s="476"/>
      <c r="BZ88" s="476"/>
      <c r="CA88" s="477"/>
      <c r="CB88" s="132" t="s">
        <v>43</v>
      </c>
      <c r="CC88" s="124"/>
      <c r="CD88" s="124"/>
      <c r="CE88" s="124"/>
      <c r="CF88" s="125"/>
      <c r="CG88" s="288">
        <f>IF(BN89="","",IF(BN89&gt;AU91,"○",""))</f>
      </c>
      <c r="CH88" s="289"/>
      <c r="CI88" s="289"/>
      <c r="CJ88" s="289"/>
      <c r="CK88" s="290"/>
      <c r="CL88" s="11"/>
      <c r="CM88" s="38"/>
      <c r="CN88" s="38"/>
      <c r="CO88" s="38"/>
      <c r="CP88" s="38"/>
      <c r="CQ88" s="38"/>
      <c r="CR88" s="38"/>
      <c r="CS88" s="38"/>
      <c r="CT88" s="38"/>
      <c r="CU88" s="38"/>
      <c r="CV88" s="38"/>
    </row>
    <row r="89" spans="5:100" ht="7.5" customHeight="1">
      <c r="E89" s="198"/>
      <c r="F89" s="199"/>
      <c r="G89" s="174"/>
      <c r="H89" s="140"/>
      <c r="I89" s="140"/>
      <c r="J89" s="140"/>
      <c r="K89" s="140"/>
      <c r="L89" s="141"/>
      <c r="M89" s="278"/>
      <c r="N89" s="257"/>
      <c r="O89" s="257"/>
      <c r="P89" s="257"/>
      <c r="Q89" s="257"/>
      <c r="R89" s="257"/>
      <c r="S89" s="257"/>
      <c r="T89" s="257"/>
      <c r="U89" s="257"/>
      <c r="V89" s="257"/>
      <c r="W89" s="279"/>
      <c r="X89" s="169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1"/>
      <c r="AK89" s="403"/>
      <c r="AL89" s="404"/>
      <c r="AM89" s="404"/>
      <c r="AN89" s="404"/>
      <c r="AO89" s="404"/>
      <c r="AP89" s="404"/>
      <c r="AQ89" s="404"/>
      <c r="AR89" s="404"/>
      <c r="AS89" s="404"/>
      <c r="AT89" s="404"/>
      <c r="AU89" s="404"/>
      <c r="AV89" s="404"/>
      <c r="AW89" s="404"/>
      <c r="AX89" s="404"/>
      <c r="AY89" s="404"/>
      <c r="AZ89" s="404"/>
      <c r="BA89" s="404"/>
      <c r="BB89" s="404"/>
      <c r="BC89" s="404"/>
      <c r="BD89" s="404"/>
      <c r="BE89" s="404"/>
      <c r="BF89" s="404"/>
      <c r="BG89" s="405"/>
      <c r="BH89" s="315" t="s">
        <v>21</v>
      </c>
      <c r="BI89" s="316"/>
      <c r="BJ89" s="316"/>
      <c r="BK89" s="316"/>
      <c r="BL89" s="316"/>
      <c r="BM89" s="316"/>
      <c r="BN89" s="320"/>
      <c r="BO89" s="320"/>
      <c r="BP89" s="320"/>
      <c r="BQ89" s="320"/>
      <c r="BR89" s="320"/>
      <c r="BS89" s="322" t="s">
        <v>30</v>
      </c>
      <c r="BT89" s="322"/>
      <c r="BU89" s="322"/>
      <c r="BV89" s="63"/>
      <c r="BW89" s="478"/>
      <c r="BX89" s="479"/>
      <c r="BY89" s="479"/>
      <c r="BZ89" s="479"/>
      <c r="CA89" s="480"/>
      <c r="CB89" s="134"/>
      <c r="CC89" s="127"/>
      <c r="CD89" s="127"/>
      <c r="CE89" s="127"/>
      <c r="CF89" s="128"/>
      <c r="CG89" s="153"/>
      <c r="CH89" s="146"/>
      <c r="CI89" s="146"/>
      <c r="CJ89" s="146"/>
      <c r="CK89" s="154"/>
      <c r="CL89" s="11"/>
      <c r="CM89" s="38"/>
      <c r="CN89" s="38"/>
      <c r="CO89" s="38"/>
      <c r="CP89" s="38"/>
      <c r="CQ89" s="38"/>
      <c r="CR89" s="38"/>
      <c r="CS89" s="38"/>
      <c r="CT89" s="38"/>
      <c r="CU89" s="38"/>
      <c r="CV89" s="38"/>
    </row>
    <row r="90" spans="5:100" ht="7.5" customHeight="1">
      <c r="E90" s="198"/>
      <c r="F90" s="199"/>
      <c r="G90" s="174"/>
      <c r="H90" s="140"/>
      <c r="I90" s="140"/>
      <c r="J90" s="140"/>
      <c r="K90" s="140"/>
      <c r="L90" s="141"/>
      <c r="M90" s="278"/>
      <c r="N90" s="257"/>
      <c r="O90" s="257"/>
      <c r="P90" s="257"/>
      <c r="Q90" s="257"/>
      <c r="R90" s="257"/>
      <c r="S90" s="257"/>
      <c r="T90" s="257"/>
      <c r="U90" s="257"/>
      <c r="V90" s="257"/>
      <c r="W90" s="279"/>
      <c r="X90" s="169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1"/>
      <c r="AK90" s="406"/>
      <c r="AL90" s="407"/>
      <c r="AM90" s="407"/>
      <c r="AN90" s="407"/>
      <c r="AO90" s="407"/>
      <c r="AP90" s="407"/>
      <c r="AQ90" s="407"/>
      <c r="AR90" s="407"/>
      <c r="AS90" s="407"/>
      <c r="AT90" s="407"/>
      <c r="AU90" s="407"/>
      <c r="AV90" s="407"/>
      <c r="AW90" s="407"/>
      <c r="AX90" s="407"/>
      <c r="AY90" s="407"/>
      <c r="AZ90" s="407"/>
      <c r="BA90" s="407"/>
      <c r="BB90" s="407"/>
      <c r="BC90" s="407"/>
      <c r="BD90" s="407"/>
      <c r="BE90" s="407"/>
      <c r="BF90" s="407"/>
      <c r="BG90" s="408"/>
      <c r="BH90" s="315"/>
      <c r="BI90" s="316"/>
      <c r="BJ90" s="316"/>
      <c r="BK90" s="316"/>
      <c r="BL90" s="316"/>
      <c r="BM90" s="316"/>
      <c r="BN90" s="320"/>
      <c r="BO90" s="320"/>
      <c r="BP90" s="320"/>
      <c r="BQ90" s="320"/>
      <c r="BR90" s="320"/>
      <c r="BS90" s="322"/>
      <c r="BT90" s="322"/>
      <c r="BU90" s="322"/>
      <c r="BV90" s="63"/>
      <c r="BW90" s="478"/>
      <c r="BX90" s="479"/>
      <c r="BY90" s="479"/>
      <c r="BZ90" s="479"/>
      <c r="CA90" s="480"/>
      <c r="CB90" s="134"/>
      <c r="CC90" s="127"/>
      <c r="CD90" s="127"/>
      <c r="CE90" s="127"/>
      <c r="CF90" s="128"/>
      <c r="CG90" s="153"/>
      <c r="CH90" s="146"/>
      <c r="CI90" s="146"/>
      <c r="CJ90" s="146"/>
      <c r="CK90" s="154"/>
      <c r="CL90" s="11"/>
      <c r="CM90" s="38"/>
      <c r="CN90" s="38"/>
      <c r="CO90" s="7"/>
      <c r="CP90" s="38"/>
      <c r="CQ90" s="38"/>
      <c r="CR90" s="38"/>
      <c r="CS90" s="38"/>
      <c r="CT90" s="38"/>
      <c r="CU90" s="38"/>
      <c r="CV90" s="38"/>
    </row>
    <row r="91" spans="5:100" ht="7.5" customHeight="1">
      <c r="E91" s="198"/>
      <c r="F91" s="199"/>
      <c r="G91" s="174"/>
      <c r="H91" s="140"/>
      <c r="I91" s="140"/>
      <c r="J91" s="140"/>
      <c r="K91" s="140"/>
      <c r="L91" s="141"/>
      <c r="M91" s="278"/>
      <c r="N91" s="257"/>
      <c r="O91" s="257"/>
      <c r="P91" s="257"/>
      <c r="Q91" s="257"/>
      <c r="R91" s="257"/>
      <c r="S91" s="257"/>
      <c r="T91" s="257"/>
      <c r="U91" s="257"/>
      <c r="V91" s="257"/>
      <c r="W91" s="279"/>
      <c r="X91" s="169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1"/>
      <c r="AK91" s="42"/>
      <c r="AL91" s="54"/>
      <c r="AM91" s="43"/>
      <c r="AN91" s="43"/>
      <c r="AO91" s="43"/>
      <c r="AP91" s="318" t="s">
        <v>46</v>
      </c>
      <c r="AQ91" s="319"/>
      <c r="AR91" s="319"/>
      <c r="AS91" s="319"/>
      <c r="AT91" s="319"/>
      <c r="AU91" s="398"/>
      <c r="AV91" s="399"/>
      <c r="AW91" s="399"/>
      <c r="AX91" s="399"/>
      <c r="AY91" s="399"/>
      <c r="AZ91" s="400"/>
      <c r="BA91" s="401" t="s">
        <v>31</v>
      </c>
      <c r="BB91" s="402"/>
      <c r="BC91" s="56"/>
      <c r="BD91" s="54"/>
      <c r="BE91" s="55"/>
      <c r="BF91" s="55"/>
      <c r="BG91" s="44"/>
      <c r="BH91" s="64"/>
      <c r="BI91" s="63"/>
      <c r="BJ91" s="63"/>
      <c r="BK91" s="63"/>
      <c r="BL91" s="63"/>
      <c r="BM91" s="63"/>
      <c r="BN91" s="206"/>
      <c r="BO91" s="206"/>
      <c r="BP91" s="206"/>
      <c r="BQ91" s="206"/>
      <c r="BR91" s="206"/>
      <c r="BS91" s="63"/>
      <c r="BT91" s="63"/>
      <c r="BU91" s="63"/>
      <c r="BV91" s="63"/>
      <c r="BW91" s="478"/>
      <c r="BX91" s="479"/>
      <c r="BY91" s="479"/>
      <c r="BZ91" s="479"/>
      <c r="CA91" s="480"/>
      <c r="CB91" s="134"/>
      <c r="CC91" s="127"/>
      <c r="CD91" s="127"/>
      <c r="CE91" s="127"/>
      <c r="CF91" s="128"/>
      <c r="CG91" s="153"/>
      <c r="CH91" s="146"/>
      <c r="CI91" s="146"/>
      <c r="CJ91" s="146"/>
      <c r="CK91" s="154"/>
      <c r="CL91" s="81"/>
      <c r="CM91" s="7"/>
      <c r="CN91" s="7"/>
      <c r="CO91" s="7"/>
      <c r="CP91" s="7"/>
      <c r="CQ91" s="38"/>
      <c r="CR91" s="38"/>
      <c r="CS91" s="38"/>
      <c r="CT91" s="38"/>
      <c r="CU91" s="38"/>
      <c r="CV91" s="38"/>
    </row>
    <row r="92" spans="5:100" ht="7.5" customHeight="1">
      <c r="E92" s="198"/>
      <c r="F92" s="199"/>
      <c r="G92" s="174"/>
      <c r="H92" s="140"/>
      <c r="I92" s="140"/>
      <c r="J92" s="140"/>
      <c r="K92" s="140"/>
      <c r="L92" s="141"/>
      <c r="M92" s="278"/>
      <c r="N92" s="257"/>
      <c r="O92" s="257"/>
      <c r="P92" s="257"/>
      <c r="Q92" s="257"/>
      <c r="R92" s="257"/>
      <c r="S92" s="257"/>
      <c r="T92" s="257"/>
      <c r="U92" s="257"/>
      <c r="V92" s="257"/>
      <c r="W92" s="279"/>
      <c r="X92" s="169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1"/>
      <c r="AK92" s="42"/>
      <c r="AL92" s="43"/>
      <c r="AM92" s="43"/>
      <c r="AN92" s="43"/>
      <c r="AO92" s="43"/>
      <c r="AP92" s="319"/>
      <c r="AQ92" s="319"/>
      <c r="AR92" s="319"/>
      <c r="AS92" s="319"/>
      <c r="AT92" s="319"/>
      <c r="AU92" s="399"/>
      <c r="AV92" s="399"/>
      <c r="AW92" s="399"/>
      <c r="AX92" s="399"/>
      <c r="AY92" s="399"/>
      <c r="AZ92" s="400"/>
      <c r="BA92" s="402"/>
      <c r="BB92" s="402"/>
      <c r="BC92" s="56"/>
      <c r="BD92" s="55"/>
      <c r="BE92" s="55"/>
      <c r="BF92" s="55"/>
      <c r="BG92" s="44"/>
      <c r="BH92" s="315" t="s">
        <v>114</v>
      </c>
      <c r="BI92" s="316"/>
      <c r="BJ92" s="316"/>
      <c r="BK92" s="316"/>
      <c r="BL92" s="316"/>
      <c r="BM92" s="316"/>
      <c r="BN92" s="320"/>
      <c r="BO92" s="320"/>
      <c r="BP92" s="320"/>
      <c r="BQ92" s="320"/>
      <c r="BR92" s="320"/>
      <c r="BS92" s="321" t="s">
        <v>34</v>
      </c>
      <c r="BT92" s="322"/>
      <c r="BU92" s="322"/>
      <c r="BV92" s="65"/>
      <c r="BW92" s="478"/>
      <c r="BX92" s="479"/>
      <c r="BY92" s="479"/>
      <c r="BZ92" s="479"/>
      <c r="CA92" s="480"/>
      <c r="CB92" s="134"/>
      <c r="CC92" s="127"/>
      <c r="CD92" s="127"/>
      <c r="CE92" s="127"/>
      <c r="CF92" s="128"/>
      <c r="CG92" s="153"/>
      <c r="CH92" s="146"/>
      <c r="CI92" s="146"/>
      <c r="CJ92" s="146"/>
      <c r="CK92" s="154"/>
      <c r="CL92" s="81"/>
      <c r="CM92" s="7"/>
      <c r="CN92" s="7"/>
      <c r="CO92" s="7"/>
      <c r="CP92" s="7"/>
      <c r="CQ92" s="38"/>
      <c r="CR92" s="38"/>
      <c r="CS92" s="38"/>
      <c r="CT92" s="38"/>
      <c r="CU92" s="38"/>
      <c r="CV92" s="38"/>
    </row>
    <row r="93" spans="5:100" ht="7.5" customHeight="1">
      <c r="E93" s="198"/>
      <c r="F93" s="199"/>
      <c r="G93" s="174"/>
      <c r="H93" s="140"/>
      <c r="I93" s="140"/>
      <c r="J93" s="140"/>
      <c r="K93" s="140"/>
      <c r="L93" s="141"/>
      <c r="M93" s="278"/>
      <c r="N93" s="257"/>
      <c r="O93" s="257"/>
      <c r="P93" s="257"/>
      <c r="Q93" s="257"/>
      <c r="R93" s="257"/>
      <c r="S93" s="257"/>
      <c r="T93" s="257"/>
      <c r="U93" s="257"/>
      <c r="V93" s="257"/>
      <c r="W93" s="279"/>
      <c r="X93" s="169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1"/>
      <c r="AK93" s="48"/>
      <c r="AL93" s="49"/>
      <c r="AM93" s="50"/>
      <c r="AN93" s="50"/>
      <c r="AO93" s="50"/>
      <c r="AP93" s="50"/>
      <c r="AQ93" s="51"/>
      <c r="AR93" s="51"/>
      <c r="AS93" s="51"/>
      <c r="AT93" s="51"/>
      <c r="AU93" s="51"/>
      <c r="AV93" s="51"/>
      <c r="AW93" s="52"/>
      <c r="AX93" s="52"/>
      <c r="AY93" s="52"/>
      <c r="AZ93" s="52"/>
      <c r="BA93" s="49"/>
      <c r="BB93" s="49"/>
      <c r="BC93" s="49"/>
      <c r="BD93" s="49"/>
      <c r="BE93" s="49"/>
      <c r="BF93" s="49"/>
      <c r="BG93" s="53"/>
      <c r="BH93" s="315"/>
      <c r="BI93" s="316"/>
      <c r="BJ93" s="316"/>
      <c r="BK93" s="316"/>
      <c r="BL93" s="316"/>
      <c r="BM93" s="316"/>
      <c r="BN93" s="320"/>
      <c r="BO93" s="320"/>
      <c r="BP93" s="320"/>
      <c r="BQ93" s="320"/>
      <c r="BR93" s="320"/>
      <c r="BS93" s="322"/>
      <c r="BT93" s="322"/>
      <c r="BU93" s="322"/>
      <c r="BV93" s="65"/>
      <c r="BW93" s="478"/>
      <c r="BX93" s="479"/>
      <c r="BY93" s="479"/>
      <c r="BZ93" s="479"/>
      <c r="CA93" s="480"/>
      <c r="CB93" s="134"/>
      <c r="CC93" s="127"/>
      <c r="CD93" s="127"/>
      <c r="CE93" s="127"/>
      <c r="CF93" s="128"/>
      <c r="CG93" s="153"/>
      <c r="CH93" s="146"/>
      <c r="CI93" s="146"/>
      <c r="CJ93" s="146"/>
      <c r="CK93" s="154"/>
      <c r="CL93" s="6"/>
      <c r="CM93" s="7"/>
      <c r="CN93" s="7"/>
      <c r="CO93" s="7"/>
      <c r="CP93" s="7"/>
      <c r="CQ93" s="38"/>
      <c r="CR93" s="7"/>
      <c r="CS93" s="7"/>
      <c r="CT93" s="7"/>
      <c r="CU93" s="7"/>
      <c r="CV93" s="7"/>
    </row>
    <row r="94" spans="5:100" ht="7.5" customHeight="1">
      <c r="E94" s="200"/>
      <c r="F94" s="201"/>
      <c r="G94" s="265"/>
      <c r="H94" s="175"/>
      <c r="I94" s="175"/>
      <c r="J94" s="175"/>
      <c r="K94" s="175"/>
      <c r="L94" s="266"/>
      <c r="M94" s="280"/>
      <c r="N94" s="258"/>
      <c r="O94" s="258"/>
      <c r="P94" s="258"/>
      <c r="Q94" s="258"/>
      <c r="R94" s="258"/>
      <c r="S94" s="258"/>
      <c r="T94" s="258"/>
      <c r="U94" s="258"/>
      <c r="V94" s="258"/>
      <c r="W94" s="281"/>
      <c r="X94" s="267"/>
      <c r="Y94" s="268"/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269"/>
      <c r="AK94" s="42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44"/>
      <c r="BH94" s="66"/>
      <c r="BI94" s="67"/>
      <c r="BJ94" s="67"/>
      <c r="BK94" s="67"/>
      <c r="BL94" s="67"/>
      <c r="BM94" s="67"/>
      <c r="BN94" s="323"/>
      <c r="BO94" s="323"/>
      <c r="BP94" s="323"/>
      <c r="BQ94" s="323"/>
      <c r="BR94" s="323"/>
      <c r="BS94" s="67"/>
      <c r="BT94" s="67"/>
      <c r="BU94" s="67"/>
      <c r="BV94" s="67"/>
      <c r="BW94" s="481"/>
      <c r="BX94" s="482"/>
      <c r="BY94" s="482"/>
      <c r="BZ94" s="482"/>
      <c r="CA94" s="483"/>
      <c r="CB94" s="136"/>
      <c r="CC94" s="130"/>
      <c r="CD94" s="130"/>
      <c r="CE94" s="130"/>
      <c r="CF94" s="131"/>
      <c r="CG94" s="291"/>
      <c r="CH94" s="292"/>
      <c r="CI94" s="292"/>
      <c r="CJ94" s="292"/>
      <c r="CK94" s="293"/>
      <c r="CL94" s="6"/>
      <c r="CM94" s="7"/>
      <c r="CN94" s="7"/>
      <c r="CO94" s="7"/>
      <c r="CP94" s="7"/>
      <c r="CQ94" s="7"/>
      <c r="CR94" s="7"/>
      <c r="CS94" s="7"/>
      <c r="CT94" s="7"/>
      <c r="CU94" s="7"/>
      <c r="CV94" s="7"/>
    </row>
    <row r="95" spans="5:100" ht="7.5" customHeight="1">
      <c r="E95" s="219" t="s">
        <v>61</v>
      </c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  <c r="BR95" s="220"/>
      <c r="BS95" s="220"/>
      <c r="BT95" s="220"/>
      <c r="BU95" s="220"/>
      <c r="BV95" s="220"/>
      <c r="BW95" s="220"/>
      <c r="BX95" s="220"/>
      <c r="BY95" s="220"/>
      <c r="BZ95" s="220"/>
      <c r="CA95" s="220"/>
      <c r="CB95" s="220"/>
      <c r="CC95" s="220"/>
      <c r="CD95" s="220"/>
      <c r="CE95" s="220"/>
      <c r="CF95" s="220"/>
      <c r="CG95" s="220"/>
      <c r="CH95" s="220"/>
      <c r="CI95" s="220"/>
      <c r="CJ95" s="220"/>
      <c r="CK95" s="221"/>
      <c r="CL95" s="6"/>
      <c r="CM95" s="7"/>
      <c r="CN95" s="7"/>
      <c r="CO95" s="7"/>
      <c r="CP95" s="7"/>
      <c r="CQ95" s="7"/>
      <c r="CR95" s="7"/>
      <c r="CS95" s="7"/>
      <c r="CT95" s="7"/>
      <c r="CU95" s="7"/>
      <c r="CV95" s="7"/>
    </row>
    <row r="96" spans="5:100" ht="7.5" customHeight="1">
      <c r="E96" s="160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2"/>
      <c r="CL96" s="6"/>
      <c r="CM96" s="7"/>
      <c r="CN96" s="7"/>
      <c r="CO96" s="38"/>
      <c r="CP96" s="7"/>
      <c r="CQ96" s="7"/>
      <c r="CR96" s="7"/>
      <c r="CS96" s="7"/>
      <c r="CT96" s="7"/>
      <c r="CU96" s="7"/>
      <c r="CV96" s="7"/>
    </row>
    <row r="97" spans="5:100" ht="7.5" customHeight="1">
      <c r="E97" s="160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2"/>
      <c r="CL97" s="11"/>
      <c r="CM97" s="38"/>
      <c r="CN97" s="38"/>
      <c r="CO97" s="38"/>
      <c r="CP97" s="38"/>
      <c r="CQ97" s="7"/>
      <c r="CR97" s="7"/>
      <c r="CS97" s="7"/>
      <c r="CT97" s="7"/>
      <c r="CU97" s="7"/>
      <c r="CV97" s="7"/>
    </row>
    <row r="98" spans="5:100" ht="7.5" customHeight="1">
      <c r="E98" s="160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2"/>
      <c r="CL98" s="11"/>
      <c r="CM98" s="38"/>
      <c r="CN98" s="38"/>
      <c r="CO98" s="38"/>
      <c r="CP98" s="38"/>
      <c r="CQ98" s="7"/>
      <c r="CR98" s="7"/>
      <c r="CS98" s="7"/>
      <c r="CT98" s="7"/>
      <c r="CU98" s="7"/>
      <c r="CV98" s="7"/>
    </row>
    <row r="99" spans="5:100" ht="7.5" customHeight="1">
      <c r="E99" s="163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5"/>
      <c r="CL99" s="11"/>
      <c r="CM99" s="38"/>
      <c r="CN99" s="38"/>
      <c r="CO99" s="7"/>
      <c r="CP99" s="38"/>
      <c r="CQ99" s="7"/>
      <c r="CR99" s="38"/>
      <c r="CS99" s="38"/>
      <c r="CT99" s="38"/>
      <c r="CU99" s="38"/>
      <c r="CV99" s="38"/>
    </row>
    <row r="100" spans="5:100" ht="7.5" customHeight="1">
      <c r="E100" s="263" t="s">
        <v>53</v>
      </c>
      <c r="F100" s="263"/>
      <c r="G100" s="263"/>
      <c r="H100" s="263"/>
      <c r="I100" s="263"/>
      <c r="J100" s="263"/>
      <c r="K100" s="263"/>
      <c r="L100" s="263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38"/>
      <c r="CM100" s="7"/>
      <c r="CN100" s="7"/>
      <c r="CO100" s="7"/>
      <c r="CP100" s="7"/>
      <c r="CQ100" s="38"/>
      <c r="CR100" s="38"/>
      <c r="CS100" s="38"/>
      <c r="CT100" s="38"/>
      <c r="CU100" s="38"/>
      <c r="CV100" s="38"/>
    </row>
    <row r="101" spans="5:100" ht="7.5" customHeight="1">
      <c r="E101" s="317"/>
      <c r="F101" s="317"/>
      <c r="G101" s="317"/>
      <c r="H101" s="317"/>
      <c r="I101" s="317"/>
      <c r="J101" s="317"/>
      <c r="K101" s="317"/>
      <c r="L101" s="317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38"/>
      <c r="CL101" s="6"/>
      <c r="CM101" s="7"/>
      <c r="CN101" s="7"/>
      <c r="CO101" s="7"/>
      <c r="CP101" s="7"/>
      <c r="CQ101" s="38"/>
      <c r="CR101" s="38"/>
      <c r="CS101" s="38"/>
      <c r="CT101" s="38"/>
      <c r="CU101" s="38"/>
      <c r="CV101" s="38"/>
    </row>
    <row r="102" spans="5:100" ht="7.5" customHeight="1">
      <c r="E102" s="317"/>
      <c r="F102" s="317"/>
      <c r="G102" s="317"/>
      <c r="H102" s="317"/>
      <c r="I102" s="317"/>
      <c r="J102" s="317"/>
      <c r="K102" s="317"/>
      <c r="L102" s="317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38"/>
      <c r="CL102" s="82"/>
      <c r="CM102" s="7"/>
      <c r="CN102" s="7"/>
      <c r="CO102" s="7"/>
      <c r="CP102" s="7"/>
      <c r="CQ102" s="38"/>
      <c r="CR102" s="7"/>
      <c r="CS102" s="7"/>
      <c r="CT102" s="7"/>
      <c r="CU102" s="7"/>
      <c r="CV102" s="7"/>
    </row>
    <row r="103" spans="5:100" ht="7.5" customHeight="1">
      <c r="E103" s="460" t="s">
        <v>54</v>
      </c>
      <c r="F103" s="460"/>
      <c r="G103" s="460"/>
      <c r="H103" s="183" t="s">
        <v>0</v>
      </c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4"/>
      <c r="X103" s="460" t="s">
        <v>1</v>
      </c>
      <c r="Y103" s="460"/>
      <c r="Z103" s="460"/>
      <c r="AA103" s="460"/>
      <c r="AB103" s="460"/>
      <c r="AC103" s="460"/>
      <c r="AD103" s="460"/>
      <c r="AE103" s="460"/>
      <c r="AF103" s="460"/>
      <c r="AG103" s="460"/>
      <c r="AH103" s="460"/>
      <c r="AI103" s="460"/>
      <c r="AJ103" s="460"/>
      <c r="AK103" s="460" t="s">
        <v>55</v>
      </c>
      <c r="AL103" s="460"/>
      <c r="AM103" s="460"/>
      <c r="AN103" s="460"/>
      <c r="AO103" s="460"/>
      <c r="AP103" s="460"/>
      <c r="AQ103" s="460"/>
      <c r="AR103" s="460"/>
      <c r="AS103" s="460"/>
      <c r="AT103" s="460"/>
      <c r="AU103" s="460"/>
      <c r="AV103" s="460"/>
      <c r="AW103" s="460"/>
      <c r="AX103" s="460"/>
      <c r="AY103" s="460"/>
      <c r="AZ103" s="460"/>
      <c r="BA103" s="460"/>
      <c r="BB103" s="460"/>
      <c r="BC103" s="460"/>
      <c r="BD103" s="460"/>
      <c r="BE103" s="460"/>
      <c r="BF103" s="460"/>
      <c r="BG103" s="460"/>
      <c r="BH103" s="460" t="s">
        <v>56</v>
      </c>
      <c r="BI103" s="460"/>
      <c r="BJ103" s="460"/>
      <c r="BK103" s="460"/>
      <c r="BL103" s="460"/>
      <c r="BM103" s="460"/>
      <c r="BN103" s="460"/>
      <c r="BO103" s="460"/>
      <c r="BP103" s="460"/>
      <c r="BQ103" s="460"/>
      <c r="BR103" s="460"/>
      <c r="BS103" s="460"/>
      <c r="BT103" s="460"/>
      <c r="BU103" s="460"/>
      <c r="BV103" s="460"/>
      <c r="BW103" s="460"/>
      <c r="BX103" s="460"/>
      <c r="BY103" s="460"/>
      <c r="BZ103" s="460"/>
      <c r="CA103" s="460"/>
      <c r="CB103" s="460"/>
      <c r="CC103" s="460"/>
      <c r="CD103" s="214" t="s">
        <v>58</v>
      </c>
      <c r="CE103" s="208"/>
      <c r="CF103" s="208"/>
      <c r="CG103" s="208"/>
      <c r="CH103" s="208"/>
      <c r="CI103" s="208"/>
      <c r="CJ103" s="208"/>
      <c r="CK103" s="209"/>
      <c r="CL103" s="82"/>
      <c r="CM103" s="7"/>
      <c r="CN103" s="7"/>
      <c r="CO103" s="7"/>
      <c r="CP103" s="7"/>
      <c r="CQ103" s="7"/>
      <c r="CR103" s="7"/>
      <c r="CS103" s="7"/>
      <c r="CT103" s="7"/>
      <c r="CU103" s="7"/>
      <c r="CV103" s="7"/>
    </row>
    <row r="104" spans="5:100" ht="5.25" customHeight="1">
      <c r="E104" s="460"/>
      <c r="F104" s="460"/>
      <c r="G104" s="460"/>
      <c r="H104" s="174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1"/>
      <c r="X104" s="460"/>
      <c r="Y104" s="460"/>
      <c r="Z104" s="460"/>
      <c r="AA104" s="460"/>
      <c r="AB104" s="460"/>
      <c r="AC104" s="460"/>
      <c r="AD104" s="460"/>
      <c r="AE104" s="460"/>
      <c r="AF104" s="460"/>
      <c r="AG104" s="460"/>
      <c r="AH104" s="460"/>
      <c r="AI104" s="460"/>
      <c r="AJ104" s="460"/>
      <c r="AK104" s="460"/>
      <c r="AL104" s="460"/>
      <c r="AM104" s="460"/>
      <c r="AN104" s="460"/>
      <c r="AO104" s="460"/>
      <c r="AP104" s="460"/>
      <c r="AQ104" s="460"/>
      <c r="AR104" s="460"/>
      <c r="AS104" s="460"/>
      <c r="AT104" s="460"/>
      <c r="AU104" s="460"/>
      <c r="AV104" s="460"/>
      <c r="AW104" s="460"/>
      <c r="AX104" s="460"/>
      <c r="AY104" s="460"/>
      <c r="AZ104" s="460"/>
      <c r="BA104" s="460"/>
      <c r="BB104" s="460"/>
      <c r="BC104" s="460"/>
      <c r="BD104" s="460"/>
      <c r="BE104" s="460"/>
      <c r="BF104" s="460"/>
      <c r="BG104" s="460"/>
      <c r="BH104" s="460"/>
      <c r="BI104" s="460"/>
      <c r="BJ104" s="460"/>
      <c r="BK104" s="460"/>
      <c r="BL104" s="460"/>
      <c r="BM104" s="460"/>
      <c r="BN104" s="460"/>
      <c r="BO104" s="460"/>
      <c r="BP104" s="460"/>
      <c r="BQ104" s="460"/>
      <c r="BR104" s="460"/>
      <c r="BS104" s="460"/>
      <c r="BT104" s="460"/>
      <c r="BU104" s="460"/>
      <c r="BV104" s="460"/>
      <c r="BW104" s="460"/>
      <c r="BX104" s="460"/>
      <c r="BY104" s="460"/>
      <c r="BZ104" s="460"/>
      <c r="CA104" s="460"/>
      <c r="CB104" s="460"/>
      <c r="CC104" s="460"/>
      <c r="CD104" s="215"/>
      <c r="CE104" s="210"/>
      <c r="CF104" s="210"/>
      <c r="CG104" s="210"/>
      <c r="CH104" s="210"/>
      <c r="CI104" s="210"/>
      <c r="CJ104" s="210"/>
      <c r="CK104" s="211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</row>
    <row r="105" spans="5:100" ht="5.25" customHeight="1">
      <c r="E105" s="460"/>
      <c r="F105" s="460"/>
      <c r="G105" s="460"/>
      <c r="H105" s="174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1"/>
      <c r="X105" s="460"/>
      <c r="Y105" s="460"/>
      <c r="Z105" s="460"/>
      <c r="AA105" s="460"/>
      <c r="AB105" s="460"/>
      <c r="AC105" s="460"/>
      <c r="AD105" s="460"/>
      <c r="AE105" s="460"/>
      <c r="AF105" s="460"/>
      <c r="AG105" s="460"/>
      <c r="AH105" s="460"/>
      <c r="AI105" s="460"/>
      <c r="AJ105" s="460"/>
      <c r="AK105" s="460"/>
      <c r="AL105" s="460"/>
      <c r="AM105" s="460"/>
      <c r="AN105" s="460"/>
      <c r="AO105" s="460"/>
      <c r="AP105" s="460"/>
      <c r="AQ105" s="460"/>
      <c r="AR105" s="460"/>
      <c r="AS105" s="460"/>
      <c r="AT105" s="460"/>
      <c r="AU105" s="460"/>
      <c r="AV105" s="460"/>
      <c r="AW105" s="460"/>
      <c r="AX105" s="460"/>
      <c r="AY105" s="460"/>
      <c r="AZ105" s="460"/>
      <c r="BA105" s="460"/>
      <c r="BB105" s="460"/>
      <c r="BC105" s="460"/>
      <c r="BD105" s="460"/>
      <c r="BE105" s="460"/>
      <c r="BF105" s="460"/>
      <c r="BG105" s="460"/>
      <c r="BH105" s="460"/>
      <c r="BI105" s="460"/>
      <c r="BJ105" s="460"/>
      <c r="BK105" s="460"/>
      <c r="BL105" s="460"/>
      <c r="BM105" s="460"/>
      <c r="BN105" s="460"/>
      <c r="BO105" s="460"/>
      <c r="BP105" s="460"/>
      <c r="BQ105" s="460"/>
      <c r="BR105" s="460"/>
      <c r="BS105" s="460"/>
      <c r="BT105" s="460"/>
      <c r="BU105" s="460"/>
      <c r="BV105" s="460"/>
      <c r="BW105" s="460"/>
      <c r="BX105" s="460"/>
      <c r="BY105" s="460"/>
      <c r="BZ105" s="460"/>
      <c r="CA105" s="460"/>
      <c r="CB105" s="460"/>
      <c r="CC105" s="460"/>
      <c r="CD105" s="215" t="s">
        <v>57</v>
      </c>
      <c r="CE105" s="210"/>
      <c r="CF105" s="210"/>
      <c r="CG105" s="210"/>
      <c r="CH105" s="210"/>
      <c r="CI105" s="210"/>
      <c r="CJ105" s="210"/>
      <c r="CK105" s="211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</row>
    <row r="106" spans="5:100" ht="5.25" customHeight="1">
      <c r="E106" s="460"/>
      <c r="F106" s="460"/>
      <c r="G106" s="460"/>
      <c r="H106" s="26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266"/>
      <c r="X106" s="460"/>
      <c r="Y106" s="460"/>
      <c r="Z106" s="460"/>
      <c r="AA106" s="460"/>
      <c r="AB106" s="460"/>
      <c r="AC106" s="460"/>
      <c r="AD106" s="460"/>
      <c r="AE106" s="460"/>
      <c r="AF106" s="460"/>
      <c r="AG106" s="460"/>
      <c r="AH106" s="460"/>
      <c r="AI106" s="460"/>
      <c r="AJ106" s="460"/>
      <c r="AK106" s="460"/>
      <c r="AL106" s="460"/>
      <c r="AM106" s="460"/>
      <c r="AN106" s="460"/>
      <c r="AO106" s="460"/>
      <c r="AP106" s="460"/>
      <c r="AQ106" s="460"/>
      <c r="AR106" s="460"/>
      <c r="AS106" s="460"/>
      <c r="AT106" s="460"/>
      <c r="AU106" s="460"/>
      <c r="AV106" s="460"/>
      <c r="AW106" s="460"/>
      <c r="AX106" s="460"/>
      <c r="AY106" s="460"/>
      <c r="AZ106" s="460"/>
      <c r="BA106" s="460"/>
      <c r="BB106" s="460"/>
      <c r="BC106" s="460"/>
      <c r="BD106" s="460"/>
      <c r="BE106" s="460"/>
      <c r="BF106" s="460"/>
      <c r="BG106" s="460"/>
      <c r="BH106" s="460"/>
      <c r="BI106" s="460"/>
      <c r="BJ106" s="460"/>
      <c r="BK106" s="460"/>
      <c r="BL106" s="460"/>
      <c r="BM106" s="460"/>
      <c r="BN106" s="460"/>
      <c r="BO106" s="460"/>
      <c r="BP106" s="460"/>
      <c r="BQ106" s="460"/>
      <c r="BR106" s="460"/>
      <c r="BS106" s="460"/>
      <c r="BT106" s="460"/>
      <c r="BU106" s="460"/>
      <c r="BV106" s="460"/>
      <c r="BW106" s="460"/>
      <c r="BX106" s="460"/>
      <c r="BY106" s="460"/>
      <c r="BZ106" s="460"/>
      <c r="CA106" s="460"/>
      <c r="CB106" s="460"/>
      <c r="CC106" s="460"/>
      <c r="CD106" s="488"/>
      <c r="CE106" s="212"/>
      <c r="CF106" s="212"/>
      <c r="CG106" s="212"/>
      <c r="CH106" s="212"/>
      <c r="CI106" s="212"/>
      <c r="CJ106" s="212"/>
      <c r="CK106" s="213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</row>
    <row r="107" spans="5:100" ht="5.25" customHeight="1">
      <c r="E107" s="446"/>
      <c r="F107" s="446"/>
      <c r="G107" s="446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6"/>
      <c r="X107" s="446"/>
      <c r="Y107" s="446"/>
      <c r="Z107" s="446"/>
      <c r="AA107" s="446"/>
      <c r="AB107" s="446"/>
      <c r="AC107" s="446"/>
      <c r="AD107" s="446"/>
      <c r="AE107" s="446"/>
      <c r="AF107" s="446"/>
      <c r="AG107" s="446"/>
      <c r="AH107" s="446"/>
      <c r="AI107" s="446"/>
      <c r="AJ107" s="446"/>
      <c r="AK107" s="446"/>
      <c r="AL107" s="446"/>
      <c r="AM107" s="446"/>
      <c r="AN107" s="446"/>
      <c r="AO107" s="446"/>
      <c r="AP107" s="446"/>
      <c r="AQ107" s="446"/>
      <c r="AR107" s="446"/>
      <c r="AS107" s="446"/>
      <c r="AT107" s="446"/>
      <c r="AU107" s="446"/>
      <c r="AV107" s="446"/>
      <c r="AW107" s="446"/>
      <c r="AX107" s="446"/>
      <c r="AY107" s="446"/>
      <c r="AZ107" s="446"/>
      <c r="BA107" s="446"/>
      <c r="BB107" s="446"/>
      <c r="BC107" s="446"/>
      <c r="BD107" s="446"/>
      <c r="BE107" s="446"/>
      <c r="BF107" s="446"/>
      <c r="BG107" s="446"/>
      <c r="BH107" s="446"/>
      <c r="BI107" s="446"/>
      <c r="BJ107" s="446"/>
      <c r="BK107" s="446"/>
      <c r="BL107" s="446"/>
      <c r="BM107" s="446"/>
      <c r="BN107" s="446"/>
      <c r="BO107" s="446"/>
      <c r="BP107" s="446"/>
      <c r="BQ107" s="446"/>
      <c r="BR107" s="446"/>
      <c r="BS107" s="446"/>
      <c r="BT107" s="446"/>
      <c r="BU107" s="446"/>
      <c r="BV107" s="446"/>
      <c r="BW107" s="446"/>
      <c r="BX107" s="446"/>
      <c r="BY107" s="446"/>
      <c r="BZ107" s="446"/>
      <c r="CA107" s="446"/>
      <c r="CB107" s="446"/>
      <c r="CC107" s="446"/>
      <c r="CD107" s="446"/>
      <c r="CE107" s="446"/>
      <c r="CF107" s="446"/>
      <c r="CG107" s="446"/>
      <c r="CH107" s="446"/>
      <c r="CI107" s="446"/>
      <c r="CJ107" s="446"/>
      <c r="CK107" s="446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</row>
    <row r="108" spans="5:100" ht="5.25" customHeight="1">
      <c r="E108" s="446"/>
      <c r="F108" s="446"/>
      <c r="G108" s="446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8"/>
      <c r="X108" s="446"/>
      <c r="Y108" s="446"/>
      <c r="Z108" s="446"/>
      <c r="AA108" s="446"/>
      <c r="AB108" s="446"/>
      <c r="AC108" s="446"/>
      <c r="AD108" s="446"/>
      <c r="AE108" s="446"/>
      <c r="AF108" s="446"/>
      <c r="AG108" s="446"/>
      <c r="AH108" s="446"/>
      <c r="AI108" s="446"/>
      <c r="AJ108" s="446"/>
      <c r="AK108" s="446"/>
      <c r="AL108" s="446"/>
      <c r="AM108" s="446"/>
      <c r="AN108" s="446"/>
      <c r="AO108" s="446"/>
      <c r="AP108" s="446"/>
      <c r="AQ108" s="446"/>
      <c r="AR108" s="446"/>
      <c r="AS108" s="446"/>
      <c r="AT108" s="446"/>
      <c r="AU108" s="446"/>
      <c r="AV108" s="446"/>
      <c r="AW108" s="446"/>
      <c r="AX108" s="446"/>
      <c r="AY108" s="446"/>
      <c r="AZ108" s="446"/>
      <c r="BA108" s="446"/>
      <c r="BB108" s="446"/>
      <c r="BC108" s="446"/>
      <c r="BD108" s="446"/>
      <c r="BE108" s="446"/>
      <c r="BF108" s="446"/>
      <c r="BG108" s="446"/>
      <c r="BH108" s="446"/>
      <c r="BI108" s="446"/>
      <c r="BJ108" s="446"/>
      <c r="BK108" s="446"/>
      <c r="BL108" s="446"/>
      <c r="BM108" s="446"/>
      <c r="BN108" s="446"/>
      <c r="BO108" s="446"/>
      <c r="BP108" s="446"/>
      <c r="BQ108" s="446"/>
      <c r="BR108" s="446"/>
      <c r="BS108" s="446"/>
      <c r="BT108" s="446"/>
      <c r="BU108" s="446"/>
      <c r="BV108" s="446"/>
      <c r="BW108" s="446"/>
      <c r="BX108" s="446"/>
      <c r="BY108" s="446"/>
      <c r="BZ108" s="446"/>
      <c r="CA108" s="446"/>
      <c r="CB108" s="446"/>
      <c r="CC108" s="446"/>
      <c r="CD108" s="446"/>
      <c r="CE108" s="446"/>
      <c r="CF108" s="446"/>
      <c r="CG108" s="446"/>
      <c r="CH108" s="446"/>
      <c r="CI108" s="446"/>
      <c r="CJ108" s="446"/>
      <c r="CK108" s="446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</row>
    <row r="109" spans="5:100" ht="5.25" customHeight="1">
      <c r="E109" s="176"/>
      <c r="F109" s="177"/>
      <c r="G109" s="178"/>
      <c r="H109" s="176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8"/>
      <c r="X109" s="176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8"/>
      <c r="AK109" s="176"/>
      <c r="AL109" s="177"/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/>
      <c r="BC109" s="177"/>
      <c r="BD109" s="177"/>
      <c r="BE109" s="177"/>
      <c r="BF109" s="177"/>
      <c r="BG109" s="178"/>
      <c r="BH109" s="176"/>
      <c r="BI109" s="177"/>
      <c r="BJ109" s="177"/>
      <c r="BK109" s="177"/>
      <c r="BL109" s="177"/>
      <c r="BM109" s="177"/>
      <c r="BN109" s="177"/>
      <c r="BO109" s="177"/>
      <c r="BP109" s="177"/>
      <c r="BQ109" s="177"/>
      <c r="BR109" s="177"/>
      <c r="BS109" s="177"/>
      <c r="BT109" s="177"/>
      <c r="BU109" s="177"/>
      <c r="BV109" s="177"/>
      <c r="BW109" s="177"/>
      <c r="BX109" s="177"/>
      <c r="BY109" s="177"/>
      <c r="BZ109" s="177"/>
      <c r="CA109" s="177"/>
      <c r="CB109" s="177"/>
      <c r="CC109" s="178"/>
      <c r="CD109" s="176"/>
      <c r="CE109" s="177"/>
      <c r="CF109" s="177"/>
      <c r="CG109" s="177"/>
      <c r="CH109" s="177"/>
      <c r="CI109" s="177"/>
      <c r="CJ109" s="177"/>
      <c r="CK109" s="178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</row>
    <row r="110" spans="5:100" ht="5.25" customHeight="1">
      <c r="E110" s="179"/>
      <c r="F110" s="139"/>
      <c r="G110" s="180"/>
      <c r="H110" s="17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80"/>
      <c r="X110" s="17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80"/>
      <c r="AK110" s="17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80"/>
      <c r="BH110" s="17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80"/>
      <c r="CD110" s="179"/>
      <c r="CE110" s="139"/>
      <c r="CF110" s="139"/>
      <c r="CG110" s="139"/>
      <c r="CH110" s="139"/>
      <c r="CI110" s="139"/>
      <c r="CJ110" s="139"/>
      <c r="CK110" s="180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</row>
    <row r="111" spans="5:100" ht="5.25" customHeight="1">
      <c r="E111" s="446"/>
      <c r="F111" s="446"/>
      <c r="G111" s="446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6"/>
      <c r="X111" s="446"/>
      <c r="Y111" s="446"/>
      <c r="Z111" s="446"/>
      <c r="AA111" s="446"/>
      <c r="AB111" s="446"/>
      <c r="AC111" s="446"/>
      <c r="AD111" s="446"/>
      <c r="AE111" s="446"/>
      <c r="AF111" s="446"/>
      <c r="AG111" s="446"/>
      <c r="AH111" s="446"/>
      <c r="AI111" s="446"/>
      <c r="AJ111" s="446"/>
      <c r="AK111" s="446"/>
      <c r="AL111" s="446"/>
      <c r="AM111" s="446"/>
      <c r="AN111" s="446"/>
      <c r="AO111" s="446"/>
      <c r="AP111" s="446"/>
      <c r="AQ111" s="446"/>
      <c r="AR111" s="446"/>
      <c r="AS111" s="446"/>
      <c r="AT111" s="446"/>
      <c r="AU111" s="446"/>
      <c r="AV111" s="446"/>
      <c r="AW111" s="446"/>
      <c r="AX111" s="446"/>
      <c r="AY111" s="446"/>
      <c r="AZ111" s="446"/>
      <c r="BA111" s="446"/>
      <c r="BB111" s="446"/>
      <c r="BC111" s="446"/>
      <c r="BD111" s="446"/>
      <c r="BE111" s="446"/>
      <c r="BF111" s="446"/>
      <c r="BG111" s="446"/>
      <c r="BH111" s="446"/>
      <c r="BI111" s="446"/>
      <c r="BJ111" s="446"/>
      <c r="BK111" s="446"/>
      <c r="BL111" s="446"/>
      <c r="BM111" s="446"/>
      <c r="BN111" s="446"/>
      <c r="BO111" s="446"/>
      <c r="BP111" s="446"/>
      <c r="BQ111" s="446"/>
      <c r="BR111" s="446"/>
      <c r="BS111" s="446"/>
      <c r="BT111" s="446"/>
      <c r="BU111" s="446"/>
      <c r="BV111" s="446"/>
      <c r="BW111" s="446"/>
      <c r="BX111" s="446"/>
      <c r="BY111" s="446"/>
      <c r="BZ111" s="446"/>
      <c r="CA111" s="446"/>
      <c r="CB111" s="446"/>
      <c r="CC111" s="446"/>
      <c r="CD111" s="446"/>
      <c r="CE111" s="446"/>
      <c r="CF111" s="446"/>
      <c r="CG111" s="446"/>
      <c r="CH111" s="446"/>
      <c r="CI111" s="446"/>
      <c r="CJ111" s="446"/>
      <c r="CK111" s="446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</row>
    <row r="112" spans="5:100" ht="5.25" customHeight="1">
      <c r="E112" s="446"/>
      <c r="F112" s="446"/>
      <c r="G112" s="446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8"/>
      <c r="X112" s="446"/>
      <c r="Y112" s="446"/>
      <c r="Z112" s="446"/>
      <c r="AA112" s="446"/>
      <c r="AB112" s="446"/>
      <c r="AC112" s="446"/>
      <c r="AD112" s="446"/>
      <c r="AE112" s="446"/>
      <c r="AF112" s="446"/>
      <c r="AG112" s="446"/>
      <c r="AH112" s="446"/>
      <c r="AI112" s="446"/>
      <c r="AJ112" s="446"/>
      <c r="AK112" s="446"/>
      <c r="AL112" s="446"/>
      <c r="AM112" s="446"/>
      <c r="AN112" s="446"/>
      <c r="AO112" s="446"/>
      <c r="AP112" s="446"/>
      <c r="AQ112" s="446"/>
      <c r="AR112" s="446"/>
      <c r="AS112" s="446"/>
      <c r="AT112" s="446"/>
      <c r="AU112" s="446"/>
      <c r="AV112" s="446"/>
      <c r="AW112" s="446"/>
      <c r="AX112" s="446"/>
      <c r="AY112" s="446"/>
      <c r="AZ112" s="446"/>
      <c r="BA112" s="446"/>
      <c r="BB112" s="446"/>
      <c r="BC112" s="446"/>
      <c r="BD112" s="446"/>
      <c r="BE112" s="446"/>
      <c r="BF112" s="446"/>
      <c r="BG112" s="446"/>
      <c r="BH112" s="446"/>
      <c r="BI112" s="446"/>
      <c r="BJ112" s="446"/>
      <c r="BK112" s="446"/>
      <c r="BL112" s="446"/>
      <c r="BM112" s="446"/>
      <c r="BN112" s="446"/>
      <c r="BO112" s="446"/>
      <c r="BP112" s="446"/>
      <c r="BQ112" s="446"/>
      <c r="BR112" s="446"/>
      <c r="BS112" s="446"/>
      <c r="BT112" s="446"/>
      <c r="BU112" s="446"/>
      <c r="BV112" s="446"/>
      <c r="BW112" s="446"/>
      <c r="BX112" s="446"/>
      <c r="BY112" s="446"/>
      <c r="BZ112" s="446"/>
      <c r="CA112" s="446"/>
      <c r="CB112" s="446"/>
      <c r="CC112" s="446"/>
      <c r="CD112" s="446"/>
      <c r="CE112" s="446"/>
      <c r="CF112" s="446"/>
      <c r="CG112" s="446"/>
      <c r="CH112" s="446"/>
      <c r="CI112" s="446"/>
      <c r="CJ112" s="446"/>
      <c r="CK112" s="446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</row>
    <row r="113" spans="5:100" ht="5.25" customHeight="1">
      <c r="E113" s="446"/>
      <c r="F113" s="446"/>
      <c r="G113" s="446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6"/>
      <c r="X113" s="446"/>
      <c r="Y113" s="446"/>
      <c r="Z113" s="446"/>
      <c r="AA113" s="446"/>
      <c r="AB113" s="446"/>
      <c r="AC113" s="446"/>
      <c r="AD113" s="446"/>
      <c r="AE113" s="446"/>
      <c r="AF113" s="446"/>
      <c r="AG113" s="446"/>
      <c r="AH113" s="446"/>
      <c r="AI113" s="446"/>
      <c r="AJ113" s="446"/>
      <c r="AK113" s="446"/>
      <c r="AL113" s="446"/>
      <c r="AM113" s="446"/>
      <c r="AN113" s="446"/>
      <c r="AO113" s="446"/>
      <c r="AP113" s="446"/>
      <c r="AQ113" s="446"/>
      <c r="AR113" s="446"/>
      <c r="AS113" s="446"/>
      <c r="AT113" s="446"/>
      <c r="AU113" s="446"/>
      <c r="AV113" s="446"/>
      <c r="AW113" s="446"/>
      <c r="AX113" s="446"/>
      <c r="AY113" s="446"/>
      <c r="AZ113" s="446"/>
      <c r="BA113" s="446"/>
      <c r="BB113" s="446"/>
      <c r="BC113" s="446"/>
      <c r="BD113" s="446"/>
      <c r="BE113" s="446"/>
      <c r="BF113" s="446"/>
      <c r="BG113" s="446"/>
      <c r="BH113" s="446"/>
      <c r="BI113" s="446"/>
      <c r="BJ113" s="446"/>
      <c r="BK113" s="446"/>
      <c r="BL113" s="446"/>
      <c r="BM113" s="446"/>
      <c r="BN113" s="446"/>
      <c r="BO113" s="446"/>
      <c r="BP113" s="446"/>
      <c r="BQ113" s="446"/>
      <c r="BR113" s="446"/>
      <c r="BS113" s="446"/>
      <c r="BT113" s="446"/>
      <c r="BU113" s="446"/>
      <c r="BV113" s="446"/>
      <c r="BW113" s="446"/>
      <c r="BX113" s="446"/>
      <c r="BY113" s="446"/>
      <c r="BZ113" s="446"/>
      <c r="CA113" s="446"/>
      <c r="CB113" s="446"/>
      <c r="CC113" s="446"/>
      <c r="CD113" s="446"/>
      <c r="CE113" s="446"/>
      <c r="CF113" s="446"/>
      <c r="CG113" s="446"/>
      <c r="CH113" s="446"/>
      <c r="CI113" s="446"/>
      <c r="CJ113" s="446"/>
      <c r="CK113" s="446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</row>
    <row r="114" spans="5:100" ht="5.25" customHeight="1">
      <c r="E114" s="446"/>
      <c r="F114" s="446"/>
      <c r="G114" s="446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8"/>
      <c r="X114" s="446"/>
      <c r="Y114" s="446"/>
      <c r="Z114" s="446"/>
      <c r="AA114" s="446"/>
      <c r="AB114" s="446"/>
      <c r="AC114" s="446"/>
      <c r="AD114" s="446"/>
      <c r="AE114" s="446"/>
      <c r="AF114" s="446"/>
      <c r="AG114" s="446"/>
      <c r="AH114" s="446"/>
      <c r="AI114" s="446"/>
      <c r="AJ114" s="446"/>
      <c r="AK114" s="446"/>
      <c r="AL114" s="446"/>
      <c r="AM114" s="446"/>
      <c r="AN114" s="446"/>
      <c r="AO114" s="446"/>
      <c r="AP114" s="446"/>
      <c r="AQ114" s="446"/>
      <c r="AR114" s="446"/>
      <c r="AS114" s="446"/>
      <c r="AT114" s="446"/>
      <c r="AU114" s="446"/>
      <c r="AV114" s="446"/>
      <c r="AW114" s="446"/>
      <c r="AX114" s="446"/>
      <c r="AY114" s="446"/>
      <c r="AZ114" s="446"/>
      <c r="BA114" s="446"/>
      <c r="BB114" s="446"/>
      <c r="BC114" s="446"/>
      <c r="BD114" s="446"/>
      <c r="BE114" s="446"/>
      <c r="BF114" s="446"/>
      <c r="BG114" s="446"/>
      <c r="BH114" s="446"/>
      <c r="BI114" s="446"/>
      <c r="BJ114" s="446"/>
      <c r="BK114" s="446"/>
      <c r="BL114" s="446"/>
      <c r="BM114" s="446"/>
      <c r="BN114" s="446"/>
      <c r="BO114" s="446"/>
      <c r="BP114" s="446"/>
      <c r="BQ114" s="446"/>
      <c r="BR114" s="446"/>
      <c r="BS114" s="446"/>
      <c r="BT114" s="446"/>
      <c r="BU114" s="446"/>
      <c r="BV114" s="446"/>
      <c r="BW114" s="446"/>
      <c r="BX114" s="446"/>
      <c r="BY114" s="446"/>
      <c r="BZ114" s="446"/>
      <c r="CA114" s="446"/>
      <c r="CB114" s="446"/>
      <c r="CC114" s="446"/>
      <c r="CD114" s="446"/>
      <c r="CE114" s="446"/>
      <c r="CF114" s="446"/>
      <c r="CG114" s="446"/>
      <c r="CH114" s="446"/>
      <c r="CI114" s="446"/>
      <c r="CJ114" s="446"/>
      <c r="CK114" s="446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</row>
    <row r="115" spans="5:100" ht="5.25" customHeight="1">
      <c r="E115" s="446"/>
      <c r="F115" s="446"/>
      <c r="G115" s="446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6"/>
      <c r="X115" s="446"/>
      <c r="Y115" s="446"/>
      <c r="Z115" s="446"/>
      <c r="AA115" s="446"/>
      <c r="AB115" s="446"/>
      <c r="AC115" s="446"/>
      <c r="AD115" s="446"/>
      <c r="AE115" s="446"/>
      <c r="AF115" s="446"/>
      <c r="AG115" s="446"/>
      <c r="AH115" s="446"/>
      <c r="AI115" s="446"/>
      <c r="AJ115" s="446"/>
      <c r="AK115" s="446"/>
      <c r="AL115" s="446"/>
      <c r="AM115" s="446"/>
      <c r="AN115" s="446"/>
      <c r="AO115" s="446"/>
      <c r="AP115" s="446"/>
      <c r="AQ115" s="446"/>
      <c r="AR115" s="446"/>
      <c r="AS115" s="446"/>
      <c r="AT115" s="446"/>
      <c r="AU115" s="446"/>
      <c r="AV115" s="446"/>
      <c r="AW115" s="446"/>
      <c r="AX115" s="446"/>
      <c r="AY115" s="446"/>
      <c r="AZ115" s="446"/>
      <c r="BA115" s="446"/>
      <c r="BB115" s="446"/>
      <c r="BC115" s="446"/>
      <c r="BD115" s="446"/>
      <c r="BE115" s="446"/>
      <c r="BF115" s="446"/>
      <c r="BG115" s="446"/>
      <c r="BH115" s="446"/>
      <c r="BI115" s="446"/>
      <c r="BJ115" s="446"/>
      <c r="BK115" s="446"/>
      <c r="BL115" s="446"/>
      <c r="BM115" s="446"/>
      <c r="BN115" s="446"/>
      <c r="BO115" s="446"/>
      <c r="BP115" s="446"/>
      <c r="BQ115" s="446"/>
      <c r="BR115" s="446"/>
      <c r="BS115" s="446"/>
      <c r="BT115" s="446"/>
      <c r="BU115" s="446"/>
      <c r="BV115" s="446"/>
      <c r="BW115" s="446"/>
      <c r="BX115" s="446"/>
      <c r="BY115" s="446"/>
      <c r="BZ115" s="446"/>
      <c r="CA115" s="446"/>
      <c r="CB115" s="446"/>
      <c r="CC115" s="446"/>
      <c r="CD115" s="446"/>
      <c r="CE115" s="446"/>
      <c r="CF115" s="446"/>
      <c r="CG115" s="446"/>
      <c r="CH115" s="446"/>
      <c r="CI115" s="446"/>
      <c r="CJ115" s="446"/>
      <c r="CK115" s="446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</row>
    <row r="116" spans="5:100" ht="5.25" customHeight="1">
      <c r="E116" s="446"/>
      <c r="F116" s="446"/>
      <c r="G116" s="446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8"/>
      <c r="X116" s="446"/>
      <c r="Y116" s="446"/>
      <c r="Z116" s="446"/>
      <c r="AA116" s="446"/>
      <c r="AB116" s="446"/>
      <c r="AC116" s="446"/>
      <c r="AD116" s="446"/>
      <c r="AE116" s="446"/>
      <c r="AF116" s="446"/>
      <c r="AG116" s="446"/>
      <c r="AH116" s="446"/>
      <c r="AI116" s="446"/>
      <c r="AJ116" s="446"/>
      <c r="AK116" s="446"/>
      <c r="AL116" s="446"/>
      <c r="AM116" s="446"/>
      <c r="AN116" s="446"/>
      <c r="AO116" s="446"/>
      <c r="AP116" s="446"/>
      <c r="AQ116" s="446"/>
      <c r="AR116" s="446"/>
      <c r="AS116" s="446"/>
      <c r="AT116" s="446"/>
      <c r="AU116" s="446"/>
      <c r="AV116" s="446"/>
      <c r="AW116" s="446"/>
      <c r="AX116" s="446"/>
      <c r="AY116" s="446"/>
      <c r="AZ116" s="446"/>
      <c r="BA116" s="446"/>
      <c r="BB116" s="446"/>
      <c r="BC116" s="446"/>
      <c r="BD116" s="446"/>
      <c r="BE116" s="446"/>
      <c r="BF116" s="446"/>
      <c r="BG116" s="446"/>
      <c r="BH116" s="446"/>
      <c r="BI116" s="446"/>
      <c r="BJ116" s="446"/>
      <c r="BK116" s="446"/>
      <c r="BL116" s="446"/>
      <c r="BM116" s="446"/>
      <c r="BN116" s="446"/>
      <c r="BO116" s="446"/>
      <c r="BP116" s="446"/>
      <c r="BQ116" s="446"/>
      <c r="BR116" s="446"/>
      <c r="BS116" s="446"/>
      <c r="BT116" s="446"/>
      <c r="BU116" s="446"/>
      <c r="BV116" s="446"/>
      <c r="BW116" s="446"/>
      <c r="BX116" s="446"/>
      <c r="BY116" s="446"/>
      <c r="BZ116" s="446"/>
      <c r="CA116" s="446"/>
      <c r="CB116" s="446"/>
      <c r="CC116" s="446"/>
      <c r="CD116" s="446"/>
      <c r="CE116" s="446"/>
      <c r="CF116" s="446"/>
      <c r="CG116" s="446"/>
      <c r="CH116" s="446"/>
      <c r="CI116" s="446"/>
      <c r="CJ116" s="446"/>
      <c r="CK116" s="446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</row>
    <row r="117" spans="5:100" ht="7.5" customHeight="1"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</row>
    <row r="118" spans="5:100" ht="7.5" customHeight="1"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</row>
    <row r="119" spans="5:100" ht="7.5" customHeight="1"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</row>
    <row r="120" spans="5:100" ht="7.5" customHeight="1"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</row>
    <row r="121" spans="5:100" ht="7.5" customHeight="1"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</row>
    <row r="122" spans="5:100" ht="7.5" customHeight="1"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</row>
    <row r="123" spans="5:100" ht="7.5" customHeight="1"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</row>
    <row r="124" spans="5:100" ht="7.5" customHeight="1"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2"/>
      <c r="CM124" s="7"/>
      <c r="CN124" s="7"/>
      <c r="CO124" s="7"/>
      <c r="CP124" s="7"/>
      <c r="CQ124" s="7"/>
      <c r="CR124" s="7"/>
      <c r="CS124" s="7"/>
      <c r="CT124" s="7"/>
      <c r="CU124" s="7"/>
      <c r="CV124" s="7"/>
    </row>
    <row r="125" spans="5:100" ht="7.5" customHeight="1"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</row>
    <row r="126" spans="5:100" ht="7.5" customHeight="1"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38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</row>
    <row r="127" spans="5:100" ht="7.5" customHeight="1"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38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</row>
    <row r="128" spans="5:100" ht="7.5" customHeight="1"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38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</row>
    <row r="129" spans="5:100" ht="5.25" customHeight="1"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38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</row>
    <row r="130" spans="5:100" ht="5.25" customHeight="1"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38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</row>
    <row r="131" spans="5:100" ht="5.25" customHeight="1"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38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</row>
    <row r="132" spans="5:100" ht="5.25" customHeight="1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38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</row>
    <row r="133" spans="5:100" ht="5.25" customHeight="1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38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</row>
    <row r="134" spans="5:100" ht="5.25" customHeight="1"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38"/>
      <c r="CL134" s="82"/>
      <c r="CM134" s="7"/>
      <c r="CN134" s="7"/>
      <c r="CO134" s="7"/>
      <c r="CP134" s="7"/>
      <c r="CQ134" s="7"/>
      <c r="CR134" s="7"/>
      <c r="CS134" s="7"/>
      <c r="CT134" s="7"/>
      <c r="CU134" s="7"/>
      <c r="CV134" s="7"/>
    </row>
    <row r="135" spans="5:100" ht="5.25" customHeight="1"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38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</row>
    <row r="136" spans="5:100" ht="5.25" customHeight="1"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38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</row>
    <row r="137" spans="5:100" ht="5.25" customHeight="1"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38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</row>
    <row r="138" spans="5:100" ht="5.25" customHeight="1"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38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</row>
    <row r="139" spans="5:100" ht="5.25" customHeight="1"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38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</row>
    <row r="140" spans="5:100" ht="5.25" customHeight="1"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38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</row>
    <row r="141" spans="5:100" ht="5.25" customHeight="1"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38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</row>
    <row r="142" spans="5:100" ht="5.25" customHeight="1"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38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</row>
    <row r="143" spans="5:100" ht="5.25" customHeight="1"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</row>
    <row r="144" spans="5:100" ht="5.25" customHeight="1"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</row>
    <row r="145" spans="5:100" ht="5.25" customHeight="1"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</row>
    <row r="146" spans="5:100" ht="7.5" customHeight="1"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</row>
    <row r="147" spans="5:100" ht="7.5" customHeight="1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</row>
    <row r="148" spans="5:100" ht="7.5" customHeight="1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</row>
    <row r="149" spans="5:100" ht="7.5" customHeight="1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7"/>
      <c r="CM149" s="7"/>
      <c r="CN149" s="7"/>
      <c r="CP149" s="7"/>
      <c r="CQ149" s="7"/>
      <c r="CR149" s="7"/>
      <c r="CS149" s="7"/>
      <c r="CT149" s="7"/>
      <c r="CU149" s="7"/>
      <c r="CV149" s="7"/>
    </row>
    <row r="150" spans="5:100" ht="7.5" customHeight="1"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Q150" s="7"/>
      <c r="CR150" s="7"/>
      <c r="CS150" s="7"/>
      <c r="CT150" s="7"/>
      <c r="CU150" s="7"/>
      <c r="CV150" s="7"/>
    </row>
    <row r="151" spans="5:100" ht="7.5" customHeight="1"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Q151" s="7"/>
      <c r="CR151" s="7"/>
      <c r="CS151" s="7"/>
      <c r="CT151" s="7"/>
      <c r="CU151" s="7"/>
      <c r="CV151" s="7"/>
    </row>
    <row r="152" spans="5:95" ht="7.5" customHeight="1"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Q152" s="7"/>
    </row>
    <row r="153" spans="5:89" ht="7.5" customHeight="1"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</row>
    <row r="154" spans="5:89" ht="7.5" customHeight="1"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</row>
    <row r="155" spans="5:89" ht="7.5" customHeight="1"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</row>
    <row r="156" spans="5:89" ht="7.5" customHeight="1"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</row>
    <row r="157" spans="5:89" ht="7.5" customHeight="1"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</row>
    <row r="158" spans="5:89" ht="7.5" customHeight="1"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</row>
    <row r="159" spans="5:89" ht="7.5" customHeight="1"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</row>
    <row r="160" spans="5:89" ht="7.5" customHeight="1"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</row>
    <row r="161" spans="5:89" ht="7.5" customHeight="1"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</row>
    <row r="162" spans="5:89" ht="7.5" customHeight="1"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</row>
    <row r="163" spans="5:89" ht="7.5" customHeight="1"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</row>
    <row r="164" spans="5:89" ht="7.5" customHeight="1"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</row>
    <row r="165" spans="5:89" ht="7.5" customHeight="1"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</row>
    <row r="166" spans="5:89" ht="7.5" customHeight="1"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</row>
    <row r="167" spans="5:89" ht="7.5" customHeight="1"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</row>
    <row r="168" spans="5:89" ht="7.5" customHeight="1"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</row>
    <row r="169" spans="5:89" ht="7.5" customHeight="1"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</row>
    <row r="170" spans="5:89" ht="7.5" customHeight="1"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</row>
    <row r="171" spans="5:89" ht="7.5" customHeight="1"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</row>
    <row r="172" spans="5:89" ht="7.5" customHeight="1"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</row>
    <row r="173" spans="5:89" ht="7.5" customHeight="1"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</row>
    <row r="174" spans="5:89" ht="7.5" customHeight="1"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</row>
    <row r="175" spans="5:89" ht="7.5" customHeight="1"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</row>
    <row r="176" spans="5:89" ht="7.5" customHeight="1"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</row>
    <row r="177" spans="5:89" ht="7.5" customHeight="1"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</row>
    <row r="178" spans="5:89" ht="7.5" customHeight="1"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</row>
    <row r="179" spans="5:89" ht="7.5" customHeight="1"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</row>
    <row r="180" spans="5:89" ht="7.5" customHeight="1"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</row>
    <row r="181" spans="5:89" ht="7.5" customHeight="1"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</row>
    <row r="182" spans="5:89" ht="7.5" customHeight="1"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</row>
    <row r="183" spans="5:89" ht="7.5" customHeight="1"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</row>
    <row r="184" spans="5:89" ht="7.5" customHeight="1"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</row>
    <row r="185" spans="5:89" ht="7.5" customHeight="1"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</row>
    <row r="186" spans="5:89" ht="7.5" customHeight="1"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</row>
    <row r="187" spans="5:89" ht="7.5" customHeight="1"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</row>
    <row r="188" spans="5:89" ht="7.5" customHeight="1"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</row>
    <row r="189" spans="5:89" ht="7.5" customHeight="1"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</row>
    <row r="190" spans="5:89" ht="7.5" customHeight="1"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</row>
    <row r="191" spans="5:89" ht="7.5" customHeight="1"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</row>
    <row r="192" spans="5:89" ht="7.5" customHeight="1"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</row>
    <row r="193" spans="5:89" ht="7.5" customHeight="1"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</row>
    <row r="194" spans="5:89" ht="7.5" customHeight="1"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</row>
    <row r="195" spans="5:89" ht="7.5" customHeight="1"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</row>
    <row r="196" spans="5:89" ht="7.5" customHeight="1"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</row>
    <row r="197" spans="5:89" ht="7.5" customHeight="1"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</row>
    <row r="198" spans="5:89" ht="7.5" customHeight="1"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</row>
    <row r="199" spans="5:89" ht="7.5" customHeight="1"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</row>
    <row r="200" spans="5:89" ht="7.5" customHeight="1"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</row>
    <row r="201" spans="5:89" ht="7.5" customHeight="1"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</row>
    <row r="202" spans="5:89" ht="7.5" customHeight="1"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</row>
    <row r="203" spans="5:89" ht="7.5" customHeight="1"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</row>
    <row r="204" spans="5:89" ht="7.5" customHeight="1"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</row>
    <row r="205" spans="5:89" ht="7.5" customHeight="1"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</row>
    <row r="206" spans="5:89" ht="7.5" customHeight="1"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</row>
    <row r="207" spans="5:89" ht="7.5" customHeight="1"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</row>
    <row r="208" spans="5:89" ht="7.5" customHeight="1"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</row>
    <row r="209" spans="5:89" ht="7.5" customHeight="1"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</row>
    <row r="210" spans="5:89" ht="7.5" customHeight="1"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</row>
    <row r="211" spans="5:89" ht="7.5" customHeight="1"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</row>
    <row r="212" spans="5:89" ht="7.5" customHeight="1"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</row>
    <row r="213" spans="5:89" ht="7.5" customHeight="1"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</row>
    <row r="214" spans="5:89" ht="7.5" customHeight="1"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</row>
    <row r="215" spans="5:89" ht="7.5" customHeight="1"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</row>
    <row r="216" spans="5:89" ht="7.5" customHeight="1"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</row>
    <row r="217" spans="5:89" ht="7.5" customHeight="1"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</row>
    <row r="218" spans="5:89" ht="7.5" customHeight="1"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</row>
    <row r="219" spans="5:89" ht="7.5" customHeight="1"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</row>
    <row r="220" spans="5:89" ht="7.5" customHeight="1"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</row>
    <row r="221" spans="5:89" ht="7.5" customHeight="1"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</row>
    <row r="222" spans="5:89" ht="7.5" customHeight="1"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</row>
    <row r="223" spans="5:89" ht="7.5" customHeight="1"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</row>
    <row r="224" spans="5:89" ht="7.5" customHeight="1"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</row>
    <row r="225" spans="5:89" ht="7.5" customHeight="1"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</row>
    <row r="226" spans="5:89" ht="7.5" customHeight="1"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</row>
    <row r="227" spans="5:89" ht="7.5" customHeight="1"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</row>
    <row r="228" spans="5:89" ht="7.5" customHeight="1"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</row>
    <row r="229" spans="5:89" ht="7.5" customHeight="1"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</row>
    <row r="230" spans="5:89" ht="7.5" customHeight="1"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</row>
    <row r="231" spans="5:89" ht="7.5" customHeight="1"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</row>
    <row r="232" spans="5:89" ht="7.5" customHeight="1"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</row>
    <row r="233" spans="5:89" ht="7.5" customHeight="1"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</row>
    <row r="234" spans="5:89" ht="7.5" customHeight="1"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</row>
    <row r="235" spans="5:89" ht="7.5" customHeight="1"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</row>
    <row r="236" spans="5:89" ht="7.5" customHeight="1"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</row>
    <row r="237" spans="5:89" ht="7.5" customHeight="1"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</row>
    <row r="238" spans="5:89" ht="7.5" customHeight="1"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</row>
    <row r="239" spans="5:89" ht="7.5" customHeight="1"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</row>
    <row r="240" spans="5:89" ht="7.5" customHeight="1"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</row>
    <row r="241" spans="5:89" ht="7.5" customHeight="1"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</row>
    <row r="242" spans="5:89" ht="7.5" customHeight="1"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</row>
    <row r="243" spans="5:89" ht="7.5" customHeight="1"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</row>
    <row r="244" spans="5:89" ht="7.5" customHeight="1"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</row>
    <row r="245" spans="5:89" ht="7.5" customHeight="1"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</row>
    <row r="246" spans="5:89" ht="7.5" customHeight="1"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</row>
    <row r="247" spans="5:89" ht="7.5" customHeight="1"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</row>
    <row r="248" spans="5:89" ht="7.5" customHeight="1"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</row>
    <row r="249" spans="5:89" ht="7.5" customHeight="1"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</row>
    <row r="250" spans="5:89" ht="7.5" customHeight="1"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</row>
    <row r="251" spans="5:89" ht="7.5" customHeight="1"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</row>
    <row r="252" spans="5:89" ht="7.5" customHeight="1"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</row>
    <row r="253" spans="5:89" ht="7.5" customHeight="1"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</row>
    <row r="254" spans="5:89" ht="7.5" customHeight="1"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</row>
    <row r="255" spans="5:89" ht="7.5" customHeight="1"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</row>
    <row r="256" spans="5:89" ht="7.5" customHeight="1"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</row>
    <row r="257" spans="5:89" ht="7.5" customHeight="1"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</row>
    <row r="258" spans="5:89" ht="7.5" customHeight="1"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</row>
    <row r="259" spans="5:89" ht="7.5" customHeight="1"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</row>
    <row r="260" spans="5:89" ht="7.5" customHeight="1"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</row>
    <row r="261" spans="5:89" ht="7.5" customHeight="1"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</row>
    <row r="262" spans="5:89" ht="7.5" customHeight="1"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</row>
    <row r="263" spans="5:89" ht="7.5" customHeight="1"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</row>
    <row r="264" spans="5:89" ht="7.5" customHeight="1"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</row>
    <row r="265" spans="5:89" ht="7.5" customHeight="1"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</row>
    <row r="266" spans="5:89" ht="7.5" customHeight="1"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</row>
    <row r="267" spans="5:89" ht="7.5" customHeight="1"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</row>
    <row r="268" spans="5:89" ht="7.5" customHeight="1"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</row>
    <row r="269" spans="5:89" ht="7.5" customHeight="1"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</row>
    <row r="270" spans="5:89" ht="7.5" customHeight="1"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</row>
    <row r="271" spans="5:89" ht="7.5" customHeight="1"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</row>
    <row r="272" spans="5:89" ht="7.5" customHeight="1"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</row>
    <row r="273" spans="5:89" ht="7.5" customHeight="1"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</row>
    <row r="274" spans="5:89" ht="7.5" customHeight="1"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</row>
    <row r="275" spans="5:89" ht="7.5" customHeight="1"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</row>
    <row r="276" spans="5:89" ht="7.5" customHeight="1"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</row>
    <row r="277" spans="5:89" ht="7.5" customHeight="1"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</row>
    <row r="278" spans="5:89" ht="7.5" customHeight="1"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</row>
    <row r="279" spans="5:89" ht="7.5" customHeight="1"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</row>
    <row r="280" spans="5:89" ht="7.5" customHeight="1"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</row>
    <row r="281" spans="5:89" ht="7.5" customHeight="1"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</row>
    <row r="282" spans="5:89" ht="7.5" customHeight="1"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</row>
    <row r="283" spans="5:89" ht="7.5" customHeight="1"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</row>
    <row r="284" spans="5:89" ht="7.5" customHeight="1"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</row>
    <row r="285" spans="5:89" ht="7.5" customHeight="1"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</row>
    <row r="286" spans="5:89" ht="7.5" customHeight="1"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</row>
    <row r="287" spans="5:89" ht="7.5" customHeight="1"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</row>
    <row r="288" spans="5:89" ht="7.5" customHeight="1"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</row>
    <row r="289" spans="5:89" ht="7.5" customHeight="1"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</row>
    <row r="290" spans="5:89" ht="7.5" customHeight="1"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</row>
    <row r="291" spans="5:89" ht="7.5" customHeight="1"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</row>
    <row r="292" spans="5:89" ht="7.5" customHeight="1"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</row>
    <row r="293" spans="5:89" ht="7.5" customHeight="1"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</row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</sheetData>
  <sheetProtection password="E18D" sheet="1" objects="1" scenarios="1" formatCells="0"/>
  <mergeCells count="249">
    <mergeCell ref="AW12:BF13"/>
    <mergeCell ref="AW8:BA9"/>
    <mergeCell ref="BB8:BF9"/>
    <mergeCell ref="AX5:BF6"/>
    <mergeCell ref="AQ12:AV13"/>
    <mergeCell ref="BB10:BF11"/>
    <mergeCell ref="AQ10:AV11"/>
    <mergeCell ref="AW10:BA11"/>
    <mergeCell ref="X17:AJ21"/>
    <mergeCell ref="AK17:BG21"/>
    <mergeCell ref="AL5:AW6"/>
    <mergeCell ref="AP24:BB25"/>
    <mergeCell ref="AK22:AL23"/>
    <mergeCell ref="BG5:BP6"/>
    <mergeCell ref="AA5:AK6"/>
    <mergeCell ref="AQ8:AV9"/>
    <mergeCell ref="BO14:BV15"/>
    <mergeCell ref="BI14:BK15"/>
    <mergeCell ref="AK26:AL27"/>
    <mergeCell ref="AM26:BG27"/>
    <mergeCell ref="AM22:BG23"/>
    <mergeCell ref="Q14:AN15"/>
    <mergeCell ref="AQ14:AU15"/>
    <mergeCell ref="AV14:AX15"/>
    <mergeCell ref="BB14:BC15"/>
    <mergeCell ref="BD14:BF15"/>
    <mergeCell ref="BG14:BH15"/>
    <mergeCell ref="AY14:BA15"/>
    <mergeCell ref="DD26:DF26"/>
    <mergeCell ref="AL54:AP55"/>
    <mergeCell ref="AQ54:BE55"/>
    <mergeCell ref="BW30:CA33"/>
    <mergeCell ref="CB30:CF33"/>
    <mergeCell ref="AT38:BD39"/>
    <mergeCell ref="AK38:AQ39"/>
    <mergeCell ref="AR38:AS39"/>
    <mergeCell ref="BW48:CA51"/>
    <mergeCell ref="AL28:AO29"/>
    <mergeCell ref="BI28:BS29"/>
    <mergeCell ref="BH26:BU27"/>
    <mergeCell ref="CB43:CF47"/>
    <mergeCell ref="CG40:CK42"/>
    <mergeCell ref="BE38:BG39"/>
    <mergeCell ref="CB34:CF39"/>
    <mergeCell ref="CG34:CK39"/>
    <mergeCell ref="CG30:CK33"/>
    <mergeCell ref="BH34:BV39"/>
    <mergeCell ref="BL47:BS47"/>
    <mergeCell ref="E111:G112"/>
    <mergeCell ref="H103:W106"/>
    <mergeCell ref="BH111:CC112"/>
    <mergeCell ref="E115:G116"/>
    <mergeCell ref="CD113:CK114"/>
    <mergeCell ref="E113:G114"/>
    <mergeCell ref="BH107:CC108"/>
    <mergeCell ref="CD107:CK108"/>
    <mergeCell ref="CD111:CK112"/>
    <mergeCell ref="AK115:BG116"/>
    <mergeCell ref="AK113:BG114"/>
    <mergeCell ref="BH113:CC114"/>
    <mergeCell ref="BH30:BV33"/>
    <mergeCell ref="AK30:BG33"/>
    <mergeCell ref="BR76:BT77"/>
    <mergeCell ref="X107:AJ108"/>
    <mergeCell ref="X79:AJ82"/>
    <mergeCell ref="BW43:CA47"/>
    <mergeCell ref="E95:CK99"/>
    <mergeCell ref="AK107:BG108"/>
    <mergeCell ref="CD115:CK116"/>
    <mergeCell ref="AK103:BG106"/>
    <mergeCell ref="BH103:CC106"/>
    <mergeCell ref="CD103:CK104"/>
    <mergeCell ref="CD105:CK106"/>
    <mergeCell ref="X111:AJ112"/>
    <mergeCell ref="AK111:BG112"/>
    <mergeCell ref="X115:AJ116"/>
    <mergeCell ref="BH115:CC116"/>
    <mergeCell ref="X113:AJ114"/>
    <mergeCell ref="AK79:BG82"/>
    <mergeCell ref="X69:AJ74"/>
    <mergeCell ref="AK69:BG71"/>
    <mergeCell ref="BW88:CA94"/>
    <mergeCell ref="BH79:BU82"/>
    <mergeCell ref="BS89:BU90"/>
    <mergeCell ref="AK77:BG78"/>
    <mergeCell ref="BH92:BM93"/>
    <mergeCell ref="E40:F47"/>
    <mergeCell ref="X30:AJ39"/>
    <mergeCell ref="M30:W39"/>
    <mergeCell ref="BW34:CA39"/>
    <mergeCell ref="AK34:BG37"/>
    <mergeCell ref="E103:G106"/>
    <mergeCell ref="M40:W42"/>
    <mergeCell ref="BH40:BV42"/>
    <mergeCell ref="M56:W57"/>
    <mergeCell ref="X103:AJ106"/>
    <mergeCell ref="AW44:BF46"/>
    <mergeCell ref="BO61:BS62"/>
    <mergeCell ref="BM61:BN62"/>
    <mergeCell ref="BJ61:BL62"/>
    <mergeCell ref="E107:G108"/>
    <mergeCell ref="M43:W47"/>
    <mergeCell ref="BR53:BT54"/>
    <mergeCell ref="BH83:BV87"/>
    <mergeCell ref="BH56:BV57"/>
    <mergeCell ref="AK83:BG87"/>
    <mergeCell ref="BW40:CA42"/>
    <mergeCell ref="CG43:CK47"/>
    <mergeCell ref="CB52:CF55"/>
    <mergeCell ref="CB40:CF42"/>
    <mergeCell ref="CB56:CF57"/>
    <mergeCell ref="BL44:BO46"/>
    <mergeCell ref="BP44:BU46"/>
    <mergeCell ref="BJ53:BQ54"/>
    <mergeCell ref="CB69:CF71"/>
    <mergeCell ref="AK75:BG76"/>
    <mergeCell ref="CG48:CK51"/>
    <mergeCell ref="BW52:CA55"/>
    <mergeCell ref="CG52:CK55"/>
    <mergeCell ref="CB48:CF51"/>
    <mergeCell ref="BT61:BV62"/>
    <mergeCell ref="BA67:BG68"/>
    <mergeCell ref="BJ76:BQ77"/>
    <mergeCell ref="BH69:BV71"/>
    <mergeCell ref="CB72:CF74"/>
    <mergeCell ref="CG56:CK57"/>
    <mergeCell ref="AU91:AZ92"/>
    <mergeCell ref="BA91:BB92"/>
    <mergeCell ref="AK88:BG90"/>
    <mergeCell ref="BN89:BR90"/>
    <mergeCell ref="BN88:BR88"/>
    <mergeCell ref="BW56:CA57"/>
    <mergeCell ref="BW72:CA74"/>
    <mergeCell ref="CB83:CF87"/>
    <mergeCell ref="CB79:CF82"/>
    <mergeCell ref="BW79:CA82"/>
    <mergeCell ref="CG79:CK82"/>
    <mergeCell ref="CG83:CK87"/>
    <mergeCell ref="CB88:CF94"/>
    <mergeCell ref="BW83:CA87"/>
    <mergeCell ref="E3:CK4"/>
    <mergeCell ref="F10:O11"/>
    <mergeCell ref="P10:P11"/>
    <mergeCell ref="F12:O13"/>
    <mergeCell ref="Q12:AN13"/>
    <mergeCell ref="BH72:BV74"/>
    <mergeCell ref="BW69:CA71"/>
    <mergeCell ref="AK65:AT66"/>
    <mergeCell ref="AK67:AO68"/>
    <mergeCell ref="BH59:BN60"/>
    <mergeCell ref="BN10:CK11"/>
    <mergeCell ref="Q10:AN11"/>
    <mergeCell ref="BJ12:BM13"/>
    <mergeCell ref="X40:AJ42"/>
    <mergeCell ref="AK40:BG42"/>
    <mergeCell ref="AK52:BG53"/>
    <mergeCell ref="CB19:CF21"/>
    <mergeCell ref="BW19:CA21"/>
    <mergeCell ref="CG19:CK21"/>
    <mergeCell ref="BH17:BV21"/>
    <mergeCell ref="G40:L47"/>
    <mergeCell ref="BN91:BR91"/>
    <mergeCell ref="X48:AJ51"/>
    <mergeCell ref="X52:AJ55"/>
    <mergeCell ref="E48:F55"/>
    <mergeCell ref="G48:L55"/>
    <mergeCell ref="X75:AJ78"/>
    <mergeCell ref="BH64:BN65"/>
    <mergeCell ref="G56:L68"/>
    <mergeCell ref="E56:F68"/>
    <mergeCell ref="E100:L102"/>
    <mergeCell ref="AK72:BG74"/>
    <mergeCell ref="X88:AJ94"/>
    <mergeCell ref="AP91:AT92"/>
    <mergeCell ref="BN92:BR93"/>
    <mergeCell ref="BS92:BU93"/>
    <mergeCell ref="BN94:BR94"/>
    <mergeCell ref="M83:W87"/>
    <mergeCell ref="X83:AJ87"/>
    <mergeCell ref="M79:W82"/>
    <mergeCell ref="CG72:CK74"/>
    <mergeCell ref="CG88:CK94"/>
    <mergeCell ref="BW75:CA78"/>
    <mergeCell ref="X56:AJ57"/>
    <mergeCell ref="AK56:BG57"/>
    <mergeCell ref="CB75:CF78"/>
    <mergeCell ref="CG75:CK78"/>
    <mergeCell ref="X58:AJ68"/>
    <mergeCell ref="CG69:CK71"/>
    <mergeCell ref="BH89:BM90"/>
    <mergeCell ref="M75:W78"/>
    <mergeCell ref="E69:F74"/>
    <mergeCell ref="G69:L74"/>
    <mergeCell ref="M72:W74"/>
    <mergeCell ref="M69:W71"/>
    <mergeCell ref="E75:F94"/>
    <mergeCell ref="M88:W94"/>
    <mergeCell ref="G75:L94"/>
    <mergeCell ref="CB22:CF29"/>
    <mergeCell ref="M48:W51"/>
    <mergeCell ref="M52:W55"/>
    <mergeCell ref="AK48:BG49"/>
    <mergeCell ref="AK50:BG51"/>
    <mergeCell ref="AP28:BB29"/>
    <mergeCell ref="BH48:BV51"/>
    <mergeCell ref="AS44:AV45"/>
    <mergeCell ref="X43:AJ47"/>
    <mergeCell ref="AN44:AR46"/>
    <mergeCell ref="BW14:CH15"/>
    <mergeCell ref="CI14:CK15"/>
    <mergeCell ref="G22:L39"/>
    <mergeCell ref="M22:W29"/>
    <mergeCell ref="X22:AJ29"/>
    <mergeCell ref="BH22:BV23"/>
    <mergeCell ref="AL24:AO25"/>
    <mergeCell ref="BI24:BS25"/>
    <mergeCell ref="BL14:BM15"/>
    <mergeCell ref="BW17:CK18"/>
    <mergeCell ref="P12:P13"/>
    <mergeCell ref="E17:L21"/>
    <mergeCell ref="M17:W21"/>
    <mergeCell ref="E22:F39"/>
    <mergeCell ref="F14:O15"/>
    <mergeCell ref="P14:P15"/>
    <mergeCell ref="BH109:CC110"/>
    <mergeCell ref="CD109:CK110"/>
    <mergeCell ref="AK109:BG110"/>
    <mergeCell ref="X109:AJ110"/>
    <mergeCell ref="H109:W110"/>
    <mergeCell ref="E109:G110"/>
    <mergeCell ref="M58:W68"/>
    <mergeCell ref="AK58:BG60"/>
    <mergeCell ref="AP63:AT64"/>
    <mergeCell ref="AU63:AZ64"/>
    <mergeCell ref="AK61:AT62"/>
    <mergeCell ref="AK63:AO64"/>
    <mergeCell ref="BA63:BG64"/>
    <mergeCell ref="AP67:AT68"/>
    <mergeCell ref="AU67:AZ68"/>
    <mergeCell ref="DG26:DN26"/>
    <mergeCell ref="BW58:CA68"/>
    <mergeCell ref="CG58:CK68"/>
    <mergeCell ref="CB58:CF68"/>
    <mergeCell ref="BJ66:BL67"/>
    <mergeCell ref="BM66:BN67"/>
    <mergeCell ref="BO66:BS67"/>
    <mergeCell ref="BT66:BV67"/>
    <mergeCell ref="BW22:CA29"/>
    <mergeCell ref="CG22:CK29"/>
  </mergeCells>
  <conditionalFormatting sqref="AU91:AZ92">
    <cfRule type="cellIs" priority="1" dxfId="1" operator="equal" stopIfTrue="1">
      <formula>"設定無"</formula>
    </cfRule>
  </conditionalFormatting>
  <dataValidations count="14">
    <dataValidation type="list" allowBlank="1" showInputMessage="1" showErrorMessage="1" sqref="BV79:BV82">
      <formula1>$CX$13:$CX$19</formula1>
    </dataValidation>
    <dataValidation allowBlank="1" showInputMessage="1" showErrorMessage="1" imeMode="off" sqref="BJ46 BK45:BK46 BN89:BR90 BN92:BR93 Q12:AN13 Q16:AN16 Q14"/>
    <dataValidation type="list" allowBlank="1" showInputMessage="1" showErrorMessage="1" sqref="CW38">
      <formula1>$CW$36:$CW$38</formula1>
    </dataValidation>
    <dataValidation allowBlank="1" showInputMessage="1" showErrorMessage="1" imeMode="halfKatakana" sqref="P12 P10"/>
    <dataValidation type="list" allowBlank="1" showInputMessage="1" showErrorMessage="1" sqref="BM11 BG9">
      <formula1>'GeN2-BOMCO'!#REF!</formula1>
    </dataValidation>
    <dataValidation type="list" allowBlank="1" showInputMessage="1" showErrorMessage="1" sqref="AW10:BA11">
      <formula1>$CW$26:$CW$33</formula1>
    </dataValidation>
    <dataValidation type="list" allowBlank="1" showInputMessage="1" showErrorMessage="1" sqref="AW8:BA9">
      <formula1>$CV$26:$CV$36</formula1>
    </dataValidation>
    <dataValidation type="list" allowBlank="1" showInputMessage="1" showErrorMessage="1" sqref="BW48:CA51 BW69:CA74 CG30:CK42 CG48:CK51 BW79:CA87 CG79:CK87 BW30:CA42 BW56:CA57 CG56:CK57 CG69:CK74">
      <formula1>$CR$26:$CR$29</formula1>
    </dataValidation>
    <dataValidation type="list" allowBlank="1" showInputMessage="1" showErrorMessage="1" sqref="AL5:AW6">
      <formula1>$CY$26:$CY$38</formula1>
    </dataValidation>
    <dataValidation type="list" allowBlank="1" showInputMessage="1" showErrorMessage="1" sqref="AW12:BF13 AW16:BF16">
      <formula1>$CW$62:$CW$68</formula1>
    </dataValidation>
    <dataValidation type="list" allowBlank="1" showInputMessage="1" showErrorMessage="1" sqref="AY14:BA15">
      <formula1>$CU$26:$CU$57</formula1>
    </dataValidation>
    <dataValidation type="list" allowBlank="1" showInputMessage="1" showErrorMessage="1" sqref="BD14:BF15">
      <formula1>$CT$26:$CT$39</formula1>
    </dataValidation>
    <dataValidation type="list" allowBlank="1" showInputMessage="1" showErrorMessage="1" sqref="BI14:BK15">
      <formula1>$CU$26:$CU$57</formula1>
    </dataValidation>
    <dataValidation type="list" allowBlank="1" showInputMessage="1" showErrorMessage="1" sqref="AV14:AX15">
      <formula1>$CS$47:$CS$51</formula1>
    </dataValidation>
  </dataValidations>
  <printOptions/>
  <pageMargins left="0.5905511811023623" right="0.3937007874015748" top="0.3937007874015748" bottom="0.3937007874015748" header="0.31496062992125984" footer="0.1968503937007874"/>
  <pageSetup horizontalDpi="600" verticalDpi="600" orientation="portrait" paperSize="9" scale="88" r:id="rId4"/>
  <headerFooter alignWithMargins="0">
    <oddFooter>&amp;C版権所有：日本オーチス・エレベータ株式会社</oddFooter>
  </headerFooter>
  <ignoredErrors>
    <ignoredError sqref="AS44" unlockedFormula="1"/>
    <ignoredError sqref="CP54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UTC SOE User</cp:lastModifiedBy>
  <cp:lastPrinted>2018-06-01T02:05:15Z</cp:lastPrinted>
  <dcterms:created xsi:type="dcterms:W3CDTF">2009-08-17T04:44:12Z</dcterms:created>
  <dcterms:modified xsi:type="dcterms:W3CDTF">2018-07-05T23:03:05Z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検査表_東京_UCMP-BOMCO_v5T</vt:lpwstr>
  </property>
  <property fmtid="{D5CDD505-2E9C-101B-9397-08002B2CF9AE}" pid="4" name="Order">
    <vt:lpwstr>16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233200.000000000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