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ENNNUN-2667/"/>
    </mc:Choice>
  </mc:AlternateContent>
  <xr:revisionPtr revIDLastSave="47" documentId="8_{77B4A0F2-16B2-4348-B4B0-E084C95ED4F8}" xr6:coauthVersionLast="47" xr6:coauthVersionMax="47" xr10:uidLastSave="{E5FDF984-6D67-484E-A84F-2A65CD089FD4}"/>
  <bookViews>
    <workbookView xWindow="19090" yWindow="-110" windowWidth="19420" windowHeight="10420" xr2:uid="{2F79EE6C-D4BB-4D2F-8F17-122B12F1A9D7}"/>
  </bookViews>
  <sheets>
    <sheet name="ENNNUN-2667_T" sheetId="3" r:id="rId1"/>
  </sheets>
  <definedNames>
    <definedName name="_xlnm.Print_Area" localSheetId="0">'ENNNUN-2667_T'!$E$3:$CE$168</definedName>
    <definedName name="_xlnm.Print_Titles" localSheetId="0">'ENNNUN-2667_T'!$17:$21</definedName>
    <definedName name="マシン型式">'ENNNUN-2667_T'!$CR$22:$CR$35</definedName>
    <definedName name="型式">#REF!</definedName>
    <definedName name="月">'ENNNUN-2667_T'!$CN$22:$CN$34</definedName>
    <definedName name="仕様">#REF!</definedName>
    <definedName name="積載">'ENNNUN-2667_T'!$CP$22:$CP$31</definedName>
    <definedName name="積載量">#REF!</definedName>
    <definedName name="速度">'ENNNUN-2667_T'!$CQ$22:$CQ$28</definedName>
    <definedName name="大臣認定">#REF!</definedName>
    <definedName name="定格速度">#REF!</definedName>
    <definedName name="日">'ENNNUN-2667_T'!$CO$22:$CO$53</definedName>
    <definedName name="年">'ENNNUN-2667_T'!$CM$22:$CM$55</definedName>
    <definedName name="用途">'ENNNUN-2667_T'!$CO$10:$CO$13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113" i="3" l="1"/>
  <c r="CO114" i="3"/>
  <c r="CP113" i="3" s="1"/>
  <c r="BT111" i="3" s="1"/>
  <c r="CO113" i="3"/>
  <c r="CB111" i="3" l="1"/>
  <c r="CP100" i="3" l="1"/>
  <c r="BC5" i="3"/>
  <c r="BM65" i="3" l="1"/>
  <c r="BM63" i="3"/>
  <c r="BM46" i="3"/>
  <c r="DF64" i="3" l="1"/>
  <c r="DE64" i="3"/>
  <c r="DI64" i="3" s="1" a="1"/>
  <c r="DI64" i="3" s="1"/>
  <c r="CP109" i="3" l="1"/>
  <c r="CP108" i="3"/>
  <c r="CO108" i="3"/>
  <c r="CP61" i="3" l="1"/>
  <c r="CO61" i="3"/>
  <c r="CQ61" i="3" s="1"/>
  <c r="CN61" i="3"/>
  <c r="CM61" i="3"/>
  <c r="CM65" i="3" l="1"/>
  <c r="CM63" i="3"/>
  <c r="H165" i="3" l="1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BT142" i="3" s="1"/>
  <c r="AX119" i="3"/>
  <c r="BT116" i="3" s="1"/>
  <c r="CO100" i="3"/>
  <c r="CQ100" i="3" s="1"/>
  <c r="CN100" i="3"/>
  <c r="CM100" i="3"/>
  <c r="CP97" i="3"/>
  <c r="BM86" i="3"/>
  <c r="CO85" i="3" s="1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G64" i="3"/>
  <c r="CP72" i="3" l="1"/>
  <c r="CP75" i="3"/>
  <c r="CQ75" i="3"/>
  <c r="CQ72" i="3"/>
  <c r="CQ88" i="3"/>
  <c r="CQ85" i="3"/>
  <c r="CR100" i="3"/>
  <c r="CR97" i="3"/>
  <c r="CB142" i="3"/>
  <c r="CQ97" i="3"/>
  <c r="CP88" i="3"/>
  <c r="CP85" i="3"/>
  <c r="CS97" i="3" l="1"/>
  <c r="CS100" i="3"/>
  <c r="CP77" i="3"/>
  <c r="CP90" i="3"/>
  <c r="CQ90" i="3"/>
  <c r="CB68" i="3" s="1"/>
  <c r="CQ77" i="3"/>
  <c r="CB49" i="3" s="1"/>
  <c r="CB33" i="3"/>
  <c r="CN102" i="3" l="1"/>
  <c r="CB91" i="3" s="1"/>
  <c r="BT49" i="3"/>
  <c r="BX49" i="3"/>
  <c r="BT68" i="3"/>
  <c r="BX68" i="3"/>
  <c r="BT33" i="3"/>
  <c r="BX33" i="3"/>
  <c r="DD64" i="3"/>
  <c r="BT91" i="3" l="1"/>
  <c r="AT25" i="3"/>
  <c r="DK64" i="3" a="1"/>
  <c r="DK64" i="3" s="1"/>
  <c r="DL64" i="3" a="1"/>
  <c r="DL64" i="3" s="1"/>
  <c r="BI100" i="3"/>
  <c r="BI103" i="3"/>
  <c r="BI95" i="3"/>
  <c r="BI93" i="3"/>
  <c r="CB132" i="3"/>
  <c r="BT132" i="3"/>
  <c r="CB126" i="3"/>
  <c r="BT126" i="3"/>
  <c r="CB116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3" authorId="2" shapeId="0" xr:uid="{0C1DD815-CC21-47C8-8F43-F11AF02D75A3}">
      <text>
        <r>
          <rPr>
            <sz val="9"/>
            <color indexed="81"/>
            <rFont val="MS P ゴシック"/>
            <family val="3"/>
            <charset val="128"/>
          </rPr>
          <t xml:space="preserve">制御盤銘板にて確認する。
SC無しの場合は規定値・前回値・測定値に"-"（半角）を入力する
</t>
        </r>
      </text>
    </comment>
    <comment ref="BQ111" authorId="2" shapeId="0" xr:uid="{B53AE953-41D2-436C-9924-35A218888263}">
      <text>
        <r>
          <rPr>
            <sz val="9"/>
            <color indexed="81"/>
            <rFont val="MS P ゴシック"/>
            <family val="3"/>
            <charset val="128"/>
          </rPr>
          <t>床合わせ補正装置有無を選択してください。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BI142" authorId="2" shapeId="0" xr:uid="{47531089-E949-408F-AAB2-CD7832ABBBAB}">
      <text>
        <r>
          <rPr>
            <b/>
            <sz val="9"/>
            <color indexed="81"/>
            <rFont val="MS P ゴシック"/>
            <family val="3"/>
            <charset val="128"/>
          </rPr>
          <t>固定式/可動式を選択する
P07B 固定式
P04B・P04C・Y09A　固定式/可動式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<sst xmlns="http://schemas.openxmlformats.org/spreadsheetml/2006/main" count="697" uniqueCount="256">
  <si>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</si>
  <si>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</si>
  <si>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</si>
  <si>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</si>
  <si>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</si>
  <si>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</si>
  <si>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</si>
  <si>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</si>
  <si>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</si>
  <si>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</si>
  <si>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</si>
  <si>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</si>
  <si>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</si>
  <si>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</si>
  <si>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</si>
  <si>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</si>
  <si>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</si>
  <si>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</si>
  <si>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</si>
  <si>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</si>
  <si>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</si>
  <si>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</si>
  <si>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</si>
  <si>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</si>
  <si>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</si>
  <si>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</si>
  <si>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</si>
  <si>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</si>
  <si>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</si>
  <si>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</si>
  <si>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</si>
  <si>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</si>
  <si>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</si>
  <si>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</si>
  <si>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</si>
  <si>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作動時間の状況</t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</si>
  <si>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</si>
  <si>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</si>
  <si>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</si>
  <si>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</si>
  <si>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</si>
  <si>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</si>
  <si>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</si>
  <si>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</si>
  <si>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</si>
  <si>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</si>
  <si>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</si>
  <si>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</si>
  <si>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</si>
  <si>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</si>
  <si>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</si>
  <si>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</si>
  <si>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</si>
  <si>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</si>
  <si>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</si>
  <si>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</si>
  <si>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</si>
  <si>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</si>
  <si>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</si>
  <si>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</si>
  <si>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</si>
  <si>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</si>
  <si>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</si>
  <si>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</si>
  <si>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</si>
  <si>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</si>
  <si>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</si>
  <si>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</si>
  <si>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</si>
  <si>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</si>
  <si>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</si>
  <si>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</si>
  <si>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</si>
  <si>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</si>
  <si>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</si>
  <si>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</si>
  <si>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</si>
  <si>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</si>
  <si>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</si>
  <si>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</si>
  <si>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</si>
  <si>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</si>
  <si>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</si>
  <si>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</si>
  <si>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</si>
  <si>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</si>
  <si>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</si>
  <si>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規定寸法（固定式:675mm又は可動式:750mm)未満であること。</t>
    <rPh sb="0" eb="2">
      <t>キテイ</t>
    </rPh>
    <rPh sb="2" eb="4">
      <t>スンポウ</t>
    </rPh>
    <rPh sb="5" eb="8">
      <t>コテイシキ</t>
    </rPh>
    <rPh sb="14" eb="15">
      <t>マタ</t>
    </rPh>
    <rPh sb="16" eb="19">
      <t>カドウシキ</t>
    </rPh>
    <rPh sb="26" eb="28">
      <t>ミマン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</si>
  <si>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</si>
  <si>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</si>
  <si>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</si>
  <si>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</si>
  <si>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</si>
  <si>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</si>
  <si>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</si>
  <si>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</si>
  <si>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</si>
  <si>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</si>
  <si>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</si>
  <si>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</si>
  <si>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</si>
  <si>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</si>
  <si>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</si>
  <si>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</si>
  <si>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</si>
  <si>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</si>
  <si>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</si>
  <si>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</si>
  <si>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</si>
  <si>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</si>
  <si>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</si>
  <si>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</si>
  <si>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</si>
  <si>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</si>
  <si>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</si>
  <si>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</si>
  <si>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</si>
  <si>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</si>
  <si>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</si>
  <si>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</si>
  <si>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</si>
  <si>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</si>
  <si>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</si>
  <si>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</si>
  <si>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</si>
  <si>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</si>
  <si>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</si>
  <si>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</si>
  <si>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</si>
  <si>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</si>
  <si>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</si>
  <si>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DBGP-1B</t>
    <phoneticPr fontId="2"/>
  </si>
  <si>
    <t>DBGP-2B</t>
  </si>
  <si>
    <t>20220AV252</t>
    <phoneticPr fontId="2"/>
  </si>
  <si>
    <t>20220AV254</t>
    <phoneticPr fontId="2"/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</si>
  <si>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</si>
  <si>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</si>
  <si>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</si>
  <si>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</si>
  <si>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</si>
  <si>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</si>
  <si>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</si>
  <si>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</si>
  <si>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</si>
  <si>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</si>
  <si>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</si>
  <si>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</si>
  <si>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</si>
  <si>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</si>
  <si>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</si>
  <si>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</si>
  <si>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</si>
  <si>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</si>
  <si>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</si>
  <si>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</si>
  <si>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</si>
  <si>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</si>
  <si>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</si>
  <si>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</si>
  <si>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</si>
  <si>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1.5T-H</t>
    <phoneticPr fontId="2"/>
  </si>
  <si>
    <t>2.5T-L</t>
    <phoneticPr fontId="2"/>
  </si>
  <si>
    <t>2.5T-H</t>
    <phoneticPr fontId="2"/>
  </si>
  <si>
    <t>JAA31905BAA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</si>
  <si>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</si>
  <si>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作動時間の状況</t>
    <rPh sb="2" eb="4">
      <t>ジカン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</si>
  <si>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</si>
  <si>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</si>
  <si>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</si>
  <si>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</si>
  <si>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</si>
  <si>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</si>
  <si>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</si>
  <si>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</si>
  <si>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</si>
  <si>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</si>
  <si>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</si>
  <si>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</si>
  <si>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</si>
  <si>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</si>
  <si>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</si>
  <si>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</si>
  <si>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</si>
  <si>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</si>
  <si>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</si>
  <si>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</si>
  <si>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</si>
  <si>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</si>
  <si>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</si>
  <si>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</si>
  <si>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</si>
  <si>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</si>
  <si>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</si>
  <si>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</si>
  <si>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</si>
  <si>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</si>
  <si>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</si>
  <si>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</si>
  <si>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</si>
  <si>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</si>
  <si>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</si>
  <si>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</si>
  <si>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</si>
  <si>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</si>
  <si>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</si>
  <si>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</si>
  <si>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</si>
  <si>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</si>
  <si>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</si>
  <si>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</si>
  <si>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</si>
  <si>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</si>
  <si>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</si>
  <si>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</si>
  <si>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</si>
  <si>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</si>
  <si>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</si>
  <si>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</si>
  <si>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</si>
  <si>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</si>
  <si>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</si>
  <si>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</si>
  <si>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20220AV252/254</t>
    <phoneticPr fontId="2"/>
  </si>
  <si>
    <t>20220AV452/454</t>
    <phoneticPr fontId="2"/>
  </si>
  <si>
    <t>20220BC303/313</t>
    <phoneticPr fontId="2"/>
  </si>
  <si>
    <t>?</t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</si>
  <si>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</si>
  <si>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</si>
  <si>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</si>
  <si>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</si>
  <si>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</si>
  <si>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</si>
  <si>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</si>
  <si>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</si>
  <si>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</si>
  <si>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1.5T-L</t>
  </si>
  <si>
    <t>UCM</t>
  </si>
  <si>
    <t>SC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</si>
  <si>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</si>
  <si>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</si>
  <si>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</si>
  <si>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</si>
  <si>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ENNNUN-2667-1</t>
    <phoneticPr fontId="2"/>
  </si>
  <si>
    <t>特定距離</t>
    <rPh sb="0" eb="4">
      <t>トクテイキョリ</t>
    </rPh>
    <phoneticPr fontId="2"/>
  </si>
  <si>
    <t>ランディング</t>
    <phoneticPr fontId="2"/>
  </si>
  <si>
    <t>有</t>
    <rPh sb="0" eb="1">
      <t>ア</t>
    </rPh>
    <phoneticPr fontId="2"/>
  </si>
  <si>
    <t>±60±10</t>
    <phoneticPr fontId="2"/>
  </si>
  <si>
    <t>無</t>
    <rPh sb="0" eb="1">
      <t>ナ</t>
    </rPh>
    <phoneticPr fontId="2"/>
  </si>
  <si>
    <t>±75±10</t>
    <phoneticPr fontId="2"/>
  </si>
  <si>
    <t>？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</si>
  <si>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</si>
  <si>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？</t>
  </si>
  <si>
    <t>規定位置：</t>
    <rPh sb="0" eb="2">
      <t>キテイ</t>
    </rPh>
    <rPh sb="2" eb="4">
      <t>イチ</t>
    </rPh>
    <phoneticPr fontId="2"/>
  </si>
  <si>
    <t>ｍｍ</t>
    <phoneticPr fontId="2"/>
  </si>
  <si>
    <t>床合わせ補正装置</t>
    <rPh sb="0" eb="2">
      <t>ユカア</t>
    </rPh>
    <rPh sb="4" eb="8">
      <t>ホセイソウチ</t>
    </rPh>
    <phoneticPr fontId="2"/>
  </si>
  <si>
    <t>発行 :令和　7 年　2 月　3 日Ver.3S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</si>
</sst>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color rgb="FFFFFF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3" fontId="17" fillId="2" borderId="48" xfId="0" applyNumberFormat="1" applyFont="1" applyFill="1" applyBorder="1">
      <alignment vertical="center"/>
    </xf>
    <xf numFmtId="0" fontId="19" fillId="0" borderId="48" xfId="0" applyFont="1" applyBorder="1">
      <alignment vertical="center"/>
    </xf>
    <xf numFmtId="0" fontId="20" fillId="0" borderId="48" xfId="0" applyFont="1" applyBorder="1">
      <alignment vertical="center"/>
    </xf>
    <xf numFmtId="3" fontId="19" fillId="0" borderId="48" xfId="0" applyNumberFormat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16" fillId="0" borderId="40" xfId="0" applyFont="1" applyBorder="1">
      <alignment vertical="center"/>
    </xf>
    <xf numFmtId="0" fontId="17" fillId="0" borderId="51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Border="1" applyAlignment="1">
      <alignment vertical="center" wrapText="1"/>
    </xf>
    <xf numFmtId="178" fontId="18" fillId="0" borderId="48" xfId="0" applyNumberFormat="1" applyFont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 applyAlignment="1">
      <alignment horizontal="left" vertical="center" wrapText="1"/>
    </xf>
    <xf numFmtId="178" fontId="18" fillId="0" borderId="48" xfId="0" applyNumberFormat="1" applyFont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2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3" fillId="0" borderId="48" xfId="0" applyFont="1" applyBorder="1">
      <alignment vertical="center"/>
    </xf>
    <xf numFmtId="0" fontId="23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77" fontId="0" fillId="0" borderId="0" xfId="0" applyNumberFormat="1" applyAlignment="1">
      <alignment horizontal="center" vertical="center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shrinkToFit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 shrinkToFit="1"/>
      <protection hidden="1"/>
    </xf>
    <xf numFmtId="0" fontId="5" fillId="0" borderId="2" xfId="0" applyFont="1" applyBorder="1" applyAlignment="1" applyProtection="1">
      <alignment horizontal="right" shrinkToFit="1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center" wrapText="1"/>
      <protection locked="0"/>
    </xf>
    <xf numFmtId="0" fontId="24" fillId="0" borderId="40" xfId="0" applyFont="1" applyBorder="1">
      <alignment vertical="center"/>
    </xf>
    <xf numFmtId="0" fontId="24" fillId="0" borderId="0" xfId="0" applyFont="1">
      <alignment vertical="center"/>
    </xf>
    <xf numFmtId="0" fontId="24" fillId="0" borderId="48" xfId="0" applyFont="1" applyBorder="1">
      <alignment vertical="center"/>
    </xf>
    <xf numFmtId="0" fontId="24" fillId="0" borderId="48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vertical="center" wrapText="1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3" xfId="0" applyFont="1" applyBorder="1" applyAlignment="1" applyProtection="1">
      <alignment vertical="center" shrinkToFit="1"/>
      <protection hidden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right" shrinkToFit="1"/>
      <protection hidden="1"/>
    </xf>
    <xf numFmtId="0" fontId="0" fillId="0" borderId="0" xfId="0" applyAlignment="1">
      <alignment horizontal="right" shrinkToFit="1"/>
    </xf>
    <xf numFmtId="0" fontId="0" fillId="0" borderId="5" xfId="0" applyBorder="1" applyAlignment="1">
      <alignment horizontal="right" shrinkToFit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5" fillId="0" borderId="5" xfId="0" applyFont="1" applyBorder="1" applyAlignment="1" applyProtection="1">
      <alignment horizontal="center" shrinkToFit="1"/>
      <protection hidden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178" fontId="5" fillId="0" borderId="0" xfId="0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 vertical="center"/>
      <protection hidden="1"/>
    </xf>
    <xf numFmtId="178" fontId="5" fillId="0" borderId="0" xfId="0" applyNumberFormat="1" applyFont="1" applyAlignment="1" applyProtection="1">
      <alignment horizontal="center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6" xfId="0" applyFont="1" applyBorder="1" applyAlignment="1" applyProtection="1">
      <alignment horizontal="left" vertical="top" wrapTex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 shrinkToFit="1"/>
      <protection hidden="1"/>
    </xf>
    <xf numFmtId="0" fontId="5" fillId="0" borderId="1" xfId="0" applyFont="1" applyBorder="1" applyAlignment="1" applyProtection="1">
      <alignment horizontal="right" shrinkToFit="1"/>
      <protection hidden="1"/>
    </xf>
    <xf numFmtId="0" fontId="5" fillId="0" borderId="1" xfId="0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shrinkToFit="1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1" fillId="0" borderId="0" xfId="0" applyFont="1" applyBorder="1" applyAlignment="1" applyProtection="1">
      <alignment wrapText="1"/>
      <protection locked="0" hidden="1"/>
    </xf>
    <xf numFmtId="0" fontId="3" fillId="0" borderId="0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left" shrinkToFit="1"/>
      <protection hidden="1"/>
    </xf>
    <xf numFmtId="0" fontId="1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right" shrinkToFit="1"/>
      <protection hidden="1"/>
    </xf>
    <xf numFmtId="0" fontId="5" fillId="0" borderId="0" xfId="0" applyFont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alignment horizontal="right"/>
      <protection locked="0" hidden="1"/>
    </xf>
    <xf numFmtId="0" fontId="5" fillId="0" borderId="0" xfId="0" applyFont="1" applyBorder="1" applyAlignment="1" applyProtection="1">
      <alignment horizontal="right"/>
      <protection hidden="1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70"/>
  <sheetViews>
    <sheetView showGridLines="0" tabSelected="1" view="pageBreakPreview" topLeftCell="A93" zoomScaleNormal="100" zoomScaleSheetLayoutView="100" workbookViewId="0">
      <selection activeCell="BH14" sqref="BH14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22" customWidth="1"/>
    <col min="88" max="88" width="5.6328125" style="1" customWidth="1"/>
    <col min="89" max="105" width="5.6328125" style="7" hidden="1" customWidth="1"/>
    <col min="106" max="106" width="5.6328125" style="11" hidden="1" customWidth="1"/>
    <col min="107" max="107" width="5.6328125" style="23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222" t="s">
        <v>0</v>
      </c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2"/>
      <c r="BD3" s="222"/>
      <c r="BE3" s="222"/>
      <c r="BF3" s="222"/>
      <c r="BG3" s="222"/>
      <c r="BH3" s="222"/>
      <c r="BI3" s="222"/>
      <c r="BJ3" s="222"/>
      <c r="BK3" s="222"/>
      <c r="BL3" s="222"/>
      <c r="BM3" s="222"/>
      <c r="BN3" s="222"/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</row>
    <row r="4" spans="5:109" ht="8.15" customHeight="1"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2"/>
      <c r="BH4" s="222"/>
      <c r="BI4" s="222"/>
      <c r="BJ4" s="222"/>
      <c r="BK4" s="222"/>
      <c r="BL4" s="222"/>
      <c r="BM4" s="222"/>
      <c r="BN4" s="222"/>
      <c r="BO4" s="222"/>
      <c r="BP4" s="222"/>
      <c r="BQ4" s="222"/>
      <c r="BR4" s="222"/>
      <c r="BS4" s="222"/>
      <c r="BT4" s="222"/>
      <c r="BU4" s="222"/>
      <c r="BV4" s="222"/>
      <c r="BW4" s="222"/>
      <c r="BX4" s="222"/>
      <c r="BY4" s="222"/>
      <c r="BZ4" s="222"/>
      <c r="CA4" s="222"/>
      <c r="CB4" s="222"/>
      <c r="CC4" s="222"/>
      <c r="CD4" s="222"/>
      <c r="CE4" s="222"/>
      <c r="DD4" s="14" t="s">
        <v>137</v>
      </c>
      <c r="DE4" s="14" t="s">
        <v>143</v>
      </c>
    </row>
    <row r="5" spans="5:109" ht="8.15" customHeight="1">
      <c r="E5" s="53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  <c r="S5" s="55"/>
      <c r="T5" s="55"/>
      <c r="U5" s="55"/>
      <c r="V5" s="55"/>
      <c r="W5" s="288" t="s">
        <v>88</v>
      </c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9" t="s">
        <v>242</v>
      </c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8" t="s">
        <v>90</v>
      </c>
      <c r="AU5" s="288"/>
      <c r="AV5" s="288"/>
      <c r="AW5" s="288"/>
      <c r="AX5" s="288"/>
      <c r="AY5" s="288"/>
      <c r="AZ5" s="288"/>
      <c r="BA5" s="288"/>
      <c r="BB5" s="288"/>
      <c r="BC5" s="288" t="str">
        <f>IF(OR(AH5="認定番号",AH5=""),"？",VLOOKUP(AH5,CS22:CT29,2,FALSE))</f>
        <v>DBG2-1A</v>
      </c>
      <c r="BD5" s="288"/>
      <c r="BE5" s="288"/>
      <c r="BF5" s="288"/>
      <c r="BG5" s="288"/>
      <c r="BH5" s="288"/>
      <c r="BI5" s="288"/>
      <c r="BJ5" s="288"/>
      <c r="BK5" s="288"/>
      <c r="BL5" s="288"/>
      <c r="BM5" s="288" t="s">
        <v>103</v>
      </c>
      <c r="BN5" s="288"/>
      <c r="BO5" s="288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4"/>
      <c r="DD5" s="14" t="s">
        <v>133</v>
      </c>
      <c r="DE5" s="16" t="s">
        <v>159</v>
      </c>
    </row>
    <row r="6" spans="5:109" ht="8.15" customHeight="1"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5"/>
      <c r="Q6" s="55"/>
      <c r="R6" s="55"/>
      <c r="S6" s="55"/>
      <c r="T6" s="55"/>
      <c r="U6" s="55"/>
      <c r="V6" s="55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9"/>
      <c r="AI6" s="289"/>
      <c r="AJ6" s="289"/>
      <c r="AK6" s="289"/>
      <c r="AL6" s="289"/>
      <c r="AM6" s="289"/>
      <c r="AN6" s="289"/>
      <c r="AO6" s="289"/>
      <c r="AP6" s="289"/>
      <c r="AQ6" s="289"/>
      <c r="AR6" s="289"/>
      <c r="AS6" s="289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4"/>
      <c r="DD6" s="14" t="s">
        <v>134</v>
      </c>
      <c r="DE6" s="16"/>
    </row>
    <row r="7" spans="5:109" ht="8.15" customHeight="1">
      <c r="E7" s="56"/>
      <c r="F7" s="56"/>
      <c r="G7" s="56"/>
      <c r="H7" s="56"/>
      <c r="I7" s="56"/>
      <c r="J7" s="56"/>
      <c r="K7" s="56"/>
      <c r="L7" s="56"/>
      <c r="M7" s="56"/>
      <c r="N7" s="56"/>
      <c r="O7" s="54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4"/>
      <c r="BZ7" s="54"/>
      <c r="CA7" s="54"/>
      <c r="CB7" s="54"/>
      <c r="CC7" s="54"/>
      <c r="CD7" s="54"/>
      <c r="CE7" s="54"/>
      <c r="DD7" s="14" t="s">
        <v>135</v>
      </c>
      <c r="DE7" s="16"/>
    </row>
    <row r="8" spans="5:109" ht="8.15" customHeight="1"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6" t="s">
        <v>91</v>
      </c>
      <c r="AL8" s="586"/>
      <c r="AM8" s="586"/>
      <c r="AN8" s="586"/>
      <c r="AO8" s="586"/>
      <c r="AP8" s="586"/>
      <c r="AQ8" s="587" t="s">
        <v>92</v>
      </c>
      <c r="AR8" s="587"/>
      <c r="AS8" s="587"/>
      <c r="AT8" s="587"/>
      <c r="AU8" s="587"/>
      <c r="AV8" s="204" t="s">
        <v>93</v>
      </c>
      <c r="AW8" s="204"/>
      <c r="AX8" s="204"/>
      <c r="AY8" s="204"/>
      <c r="AZ8" s="204"/>
      <c r="BA8" s="56"/>
      <c r="BB8" s="56"/>
      <c r="BC8" s="589"/>
      <c r="BD8" s="589"/>
      <c r="BE8" s="589"/>
      <c r="BF8" s="589"/>
      <c r="BG8" s="589"/>
      <c r="BH8" s="590"/>
      <c r="BI8" s="590"/>
      <c r="BJ8" s="590"/>
      <c r="BK8" s="590"/>
      <c r="BL8" s="590"/>
      <c r="BM8" s="590"/>
      <c r="BN8" s="590"/>
      <c r="BO8" s="70"/>
      <c r="BP8" s="70"/>
      <c r="BQ8" s="70"/>
      <c r="BR8" s="70"/>
      <c r="BS8" s="70"/>
      <c r="BT8" s="70"/>
      <c r="BU8" s="70"/>
      <c r="BV8" s="70"/>
      <c r="BW8" s="56"/>
      <c r="BX8" s="56"/>
      <c r="BY8" s="56"/>
      <c r="BZ8" s="56"/>
      <c r="CA8" s="56"/>
      <c r="CB8" s="56"/>
      <c r="CC8" s="56"/>
      <c r="CD8" s="56"/>
      <c r="CE8" s="56"/>
      <c r="DD8" s="14" t="s">
        <v>136</v>
      </c>
      <c r="DE8" s="16"/>
    </row>
    <row r="9" spans="5:109" ht="8.15" customHeight="1"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58"/>
      <c r="AJ9" s="58"/>
      <c r="AK9" s="278"/>
      <c r="AL9" s="278"/>
      <c r="AM9" s="278"/>
      <c r="AN9" s="278"/>
      <c r="AO9" s="278"/>
      <c r="AP9" s="278"/>
      <c r="AQ9" s="279"/>
      <c r="AR9" s="279"/>
      <c r="AS9" s="279"/>
      <c r="AT9" s="279"/>
      <c r="AU9" s="279"/>
      <c r="AV9" s="588"/>
      <c r="AW9" s="588"/>
      <c r="AX9" s="588"/>
      <c r="AY9" s="588"/>
      <c r="AZ9" s="588"/>
      <c r="BA9" s="59"/>
      <c r="BB9" s="54"/>
      <c r="BC9" s="589"/>
      <c r="BD9" s="589"/>
      <c r="BE9" s="589"/>
      <c r="BF9" s="589"/>
      <c r="BG9" s="589"/>
      <c r="BH9" s="590"/>
      <c r="BI9" s="590"/>
      <c r="BJ9" s="590"/>
      <c r="BK9" s="590"/>
      <c r="BL9" s="590"/>
      <c r="BM9" s="590"/>
      <c r="BN9" s="590"/>
      <c r="BO9" s="70"/>
      <c r="BP9" s="70"/>
      <c r="BQ9" s="70"/>
      <c r="BR9" s="70"/>
      <c r="BS9" s="70"/>
      <c r="BT9" s="70"/>
      <c r="BU9" s="70"/>
      <c r="BV9" s="70"/>
      <c r="BW9" s="56"/>
      <c r="BX9" s="56"/>
      <c r="BY9" s="56"/>
      <c r="BZ9" s="56"/>
      <c r="CA9" s="56"/>
      <c r="CB9" s="56"/>
      <c r="CC9" s="56"/>
      <c r="CD9" s="56"/>
      <c r="CE9" s="56"/>
      <c r="DD9" s="14" t="s">
        <v>138</v>
      </c>
    </row>
    <row r="10" spans="5:109" ht="8.15" customHeight="1">
      <c r="E10" s="58"/>
      <c r="F10" s="595" t="s">
        <v>95</v>
      </c>
      <c r="G10" s="595"/>
      <c r="H10" s="595"/>
      <c r="I10" s="595"/>
      <c r="J10" s="595"/>
      <c r="K10" s="595"/>
      <c r="L10" s="595"/>
      <c r="M10" s="595"/>
      <c r="N10" s="595"/>
      <c r="O10" s="595"/>
      <c r="P10" s="275" t="s">
        <v>96</v>
      </c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58"/>
      <c r="AJ10" s="58"/>
      <c r="AK10" s="586" t="s">
        <v>97</v>
      </c>
      <c r="AL10" s="591"/>
      <c r="AM10" s="591"/>
      <c r="AN10" s="591"/>
      <c r="AO10" s="591"/>
      <c r="AP10" s="591"/>
      <c r="AQ10" s="587" t="s">
        <v>98</v>
      </c>
      <c r="AR10" s="587"/>
      <c r="AS10" s="587"/>
      <c r="AT10" s="587"/>
      <c r="AU10" s="587"/>
      <c r="AV10" s="593" t="s">
        <v>217</v>
      </c>
      <c r="AW10" s="593"/>
      <c r="AX10" s="593"/>
      <c r="AY10" s="593"/>
      <c r="AZ10" s="593"/>
      <c r="BA10" s="59"/>
      <c r="BB10" s="71"/>
      <c r="BC10" s="60"/>
      <c r="BD10" s="60"/>
      <c r="BE10" s="60"/>
      <c r="BF10" s="60"/>
      <c r="BG10" s="60"/>
      <c r="BH10" s="272"/>
      <c r="BI10" s="272"/>
      <c r="BJ10" s="272"/>
      <c r="BK10" s="272"/>
      <c r="BL10" s="272"/>
      <c r="BM10" s="272"/>
      <c r="BN10" s="272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O10" s="9" t="s">
        <v>144</v>
      </c>
      <c r="DD10" s="14" t="s">
        <v>139</v>
      </c>
    </row>
    <row r="11" spans="5:109" ht="8.15" customHeight="1">
      <c r="E11" s="58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276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  <c r="AF11" s="284"/>
      <c r="AG11" s="284"/>
      <c r="AH11" s="284"/>
      <c r="AI11" s="58"/>
      <c r="AJ11" s="58"/>
      <c r="AK11" s="592"/>
      <c r="AL11" s="592"/>
      <c r="AM11" s="592"/>
      <c r="AN11" s="592"/>
      <c r="AO11" s="592"/>
      <c r="AP11" s="592"/>
      <c r="AQ11" s="279"/>
      <c r="AR11" s="279"/>
      <c r="AS11" s="279"/>
      <c r="AT11" s="279"/>
      <c r="AU11" s="279"/>
      <c r="AV11" s="594"/>
      <c r="AW11" s="594"/>
      <c r="AX11" s="594"/>
      <c r="AY11" s="594"/>
      <c r="AZ11" s="594"/>
      <c r="BA11" s="54"/>
      <c r="BB11" s="54"/>
      <c r="BC11" s="60"/>
      <c r="BD11" s="60"/>
      <c r="BE11" s="60"/>
      <c r="BF11" s="60"/>
      <c r="BG11" s="60"/>
      <c r="BH11" s="272"/>
      <c r="BI11" s="272"/>
      <c r="BJ11" s="272"/>
      <c r="BK11" s="272"/>
      <c r="BL11" s="272"/>
      <c r="BM11" s="272"/>
      <c r="BN11" s="272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O11" s="9" t="s">
        <v>146</v>
      </c>
      <c r="DD11" s="8"/>
    </row>
    <row r="12" spans="5:109" ht="8.15" customHeight="1">
      <c r="E12" s="58"/>
      <c r="F12" s="595" t="s">
        <v>99</v>
      </c>
      <c r="G12" s="595"/>
      <c r="H12" s="595"/>
      <c r="I12" s="595"/>
      <c r="J12" s="595"/>
      <c r="K12" s="595"/>
      <c r="L12" s="595"/>
      <c r="M12" s="595"/>
      <c r="N12" s="595"/>
      <c r="O12" s="595"/>
      <c r="P12" s="275" t="s">
        <v>96</v>
      </c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58"/>
      <c r="AJ12" s="58"/>
      <c r="AK12" s="277" t="s">
        <v>100</v>
      </c>
      <c r="AL12" s="277"/>
      <c r="AM12" s="277"/>
      <c r="AN12" s="277"/>
      <c r="AO12" s="277"/>
      <c r="AP12" s="277"/>
      <c r="AQ12" s="282" t="s">
        <v>235</v>
      </c>
      <c r="AR12" s="282"/>
      <c r="AS12" s="282"/>
      <c r="AT12" s="282"/>
      <c r="AU12" s="282"/>
      <c r="AV12" s="282"/>
      <c r="AW12" s="282"/>
      <c r="AX12" s="282"/>
      <c r="AY12" s="282"/>
      <c r="AZ12" s="282"/>
      <c r="BA12" s="60"/>
      <c r="BB12" s="60"/>
      <c r="BC12" s="60"/>
      <c r="BD12" s="60"/>
      <c r="BE12" s="60"/>
      <c r="BF12" s="60"/>
      <c r="BG12" s="60"/>
      <c r="BH12" s="457" t="s">
        <v>255</v>
      </c>
      <c r="BI12" s="457"/>
      <c r="BJ12" s="457"/>
      <c r="BK12" s="457"/>
      <c r="BL12" s="457"/>
      <c r="BM12" s="457"/>
      <c r="BN12" s="457"/>
      <c r="BO12" s="457"/>
      <c r="BP12" s="457"/>
      <c r="BQ12" s="457"/>
      <c r="BR12" s="457"/>
      <c r="BS12" s="457"/>
      <c r="BT12" s="457"/>
      <c r="BU12" s="457"/>
      <c r="BV12" s="457"/>
      <c r="BW12" s="457"/>
      <c r="BX12" s="457"/>
      <c r="BY12" s="457"/>
      <c r="BZ12" s="457"/>
      <c r="CA12" s="457"/>
      <c r="CB12" s="457"/>
      <c r="CC12" s="457"/>
      <c r="CD12" s="457"/>
      <c r="CE12" s="457"/>
      <c r="CO12" s="9" t="s">
        <v>147</v>
      </c>
      <c r="DD12" s="8"/>
    </row>
    <row r="13" spans="5:109" ht="8.15" customHeight="1">
      <c r="E13" s="58"/>
      <c r="F13" s="596"/>
      <c r="G13" s="596"/>
      <c r="H13" s="596"/>
      <c r="I13" s="596"/>
      <c r="J13" s="596"/>
      <c r="K13" s="596"/>
      <c r="L13" s="596"/>
      <c r="M13" s="596"/>
      <c r="N13" s="596"/>
      <c r="O13" s="596"/>
      <c r="P13" s="276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58"/>
      <c r="AJ13" s="58"/>
      <c r="AK13" s="278"/>
      <c r="AL13" s="278"/>
      <c r="AM13" s="278"/>
      <c r="AN13" s="278"/>
      <c r="AO13" s="278"/>
      <c r="AP13" s="278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60"/>
      <c r="BB13" s="60"/>
      <c r="BC13" s="60"/>
      <c r="BD13" s="60"/>
      <c r="BE13" s="60"/>
      <c r="BF13" s="60"/>
      <c r="BG13" s="60"/>
      <c r="BH13" s="457"/>
      <c r="BI13" s="457"/>
      <c r="BJ13" s="457"/>
      <c r="BK13" s="457"/>
      <c r="BL13" s="457"/>
      <c r="BM13" s="457"/>
      <c r="BN13" s="457"/>
      <c r="BO13" s="457"/>
      <c r="BP13" s="457"/>
      <c r="BQ13" s="457"/>
      <c r="BR13" s="457"/>
      <c r="BS13" s="457"/>
      <c r="BT13" s="457"/>
      <c r="BU13" s="457"/>
      <c r="BV13" s="457"/>
      <c r="BW13" s="457"/>
      <c r="BX13" s="457"/>
      <c r="BY13" s="457"/>
      <c r="BZ13" s="457"/>
      <c r="CA13" s="457"/>
      <c r="CB13" s="457"/>
      <c r="CC13" s="457"/>
      <c r="CD13" s="457"/>
      <c r="CE13" s="457"/>
      <c r="CO13" s="9" t="s">
        <v>148</v>
      </c>
      <c r="DD13" s="8"/>
    </row>
    <row r="14" spans="5:109" ht="8.15" customHeight="1">
      <c r="E14" s="58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598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597"/>
      <c r="AJ14" s="597"/>
      <c r="AK14" s="168"/>
      <c r="AL14" s="168"/>
      <c r="AM14" s="168"/>
      <c r="AN14" s="168"/>
      <c r="AO14" s="168"/>
      <c r="AP14" s="168"/>
      <c r="AQ14" s="169"/>
      <c r="AR14" s="169"/>
      <c r="AS14" s="169"/>
      <c r="AT14" s="165"/>
      <c r="AU14" s="165"/>
      <c r="AV14" s="166"/>
      <c r="AW14" s="166"/>
      <c r="AX14" s="165"/>
      <c r="AY14" s="165"/>
      <c r="AZ14" s="166"/>
      <c r="BA14" s="166"/>
      <c r="BB14" s="165"/>
      <c r="BC14" s="165"/>
      <c r="BD14" s="166"/>
      <c r="BE14" s="166"/>
      <c r="BF14" s="60"/>
      <c r="BG14" s="60"/>
      <c r="BH14" s="61"/>
      <c r="BI14" s="272" t="s">
        <v>101</v>
      </c>
      <c r="BJ14" s="272"/>
      <c r="BK14" s="272"/>
      <c r="BL14" s="272"/>
      <c r="BM14" s="272"/>
      <c r="BN14" s="272"/>
      <c r="BO14" s="272"/>
      <c r="BP14" s="272"/>
      <c r="BQ14" s="299"/>
      <c r="BR14" s="299"/>
      <c r="BS14" s="299"/>
      <c r="BT14" s="299"/>
      <c r="BU14" s="299"/>
      <c r="BV14" s="299"/>
      <c r="BW14" s="299"/>
      <c r="BX14" s="299"/>
      <c r="BY14" s="299"/>
      <c r="BZ14" s="299"/>
      <c r="CA14" s="299"/>
      <c r="CB14" s="299"/>
      <c r="CC14" s="62"/>
      <c r="CD14" s="62"/>
      <c r="CE14" s="62"/>
      <c r="DD14" s="8"/>
    </row>
    <row r="15" spans="5:109" ht="8.15" customHeight="1">
      <c r="E15" s="58"/>
      <c r="F15" s="599"/>
      <c r="G15" s="599"/>
      <c r="H15" s="599"/>
      <c r="I15" s="599"/>
      <c r="J15" s="599"/>
      <c r="K15" s="599"/>
      <c r="L15" s="599"/>
      <c r="M15" s="599"/>
      <c r="N15" s="599"/>
      <c r="O15" s="599"/>
      <c r="P15" s="598"/>
      <c r="Q15" s="600"/>
      <c r="R15" s="600"/>
      <c r="S15" s="600"/>
      <c r="T15" s="600"/>
      <c r="U15" s="600"/>
      <c r="V15" s="600"/>
      <c r="W15" s="600"/>
      <c r="X15" s="600"/>
      <c r="Y15" s="600"/>
      <c r="Z15" s="600"/>
      <c r="AA15" s="600"/>
      <c r="AB15" s="600"/>
      <c r="AC15" s="600"/>
      <c r="AD15" s="600"/>
      <c r="AE15" s="600"/>
      <c r="AF15" s="600"/>
      <c r="AG15" s="600"/>
      <c r="AH15" s="600"/>
      <c r="AI15" s="597"/>
      <c r="AJ15" s="597"/>
      <c r="AK15" s="601"/>
      <c r="AL15" s="601"/>
      <c r="AM15" s="601"/>
      <c r="AN15" s="601"/>
      <c r="AO15" s="601"/>
      <c r="AP15" s="601"/>
      <c r="AQ15" s="602"/>
      <c r="AR15" s="602"/>
      <c r="AS15" s="602"/>
      <c r="AT15" s="603"/>
      <c r="AU15" s="603"/>
      <c r="AV15" s="604"/>
      <c r="AW15" s="604"/>
      <c r="AX15" s="603"/>
      <c r="AY15" s="603"/>
      <c r="AZ15" s="604"/>
      <c r="BA15" s="604"/>
      <c r="BB15" s="603"/>
      <c r="BC15" s="603"/>
      <c r="BD15" s="604"/>
      <c r="BE15" s="604"/>
      <c r="BF15" s="60"/>
      <c r="BG15" s="60"/>
      <c r="BH15" s="61"/>
      <c r="BI15" s="274"/>
      <c r="BJ15" s="274"/>
      <c r="BK15" s="274"/>
      <c r="BL15" s="274"/>
      <c r="BM15" s="274"/>
      <c r="BN15" s="274"/>
      <c r="BO15" s="274"/>
      <c r="BP15" s="274"/>
      <c r="BQ15" s="300"/>
      <c r="BR15" s="300"/>
      <c r="BS15" s="300"/>
      <c r="BT15" s="300"/>
      <c r="BU15" s="300"/>
      <c r="BV15" s="300"/>
      <c r="BW15" s="300"/>
      <c r="BX15" s="300"/>
      <c r="BY15" s="300"/>
      <c r="BZ15" s="300"/>
      <c r="CA15" s="300"/>
      <c r="CB15" s="300"/>
      <c r="CC15" s="62"/>
      <c r="CD15" s="62"/>
      <c r="CE15" s="62"/>
      <c r="DD15" s="8"/>
    </row>
    <row r="16" spans="5:109" ht="8.15" customHeight="1">
      <c r="E16" s="54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0"/>
      <c r="AW16" s="60"/>
      <c r="AX16" s="60"/>
      <c r="AY16" s="60"/>
      <c r="AZ16" s="60"/>
      <c r="BA16" s="60"/>
      <c r="BB16" s="69"/>
      <c r="BC16" s="60"/>
      <c r="BD16" s="60"/>
      <c r="BE16" s="60"/>
      <c r="BF16" s="60"/>
      <c r="BG16" s="60"/>
      <c r="BH16" s="60"/>
      <c r="BI16" s="60"/>
      <c r="BJ16" s="60"/>
      <c r="BK16" s="62"/>
      <c r="BL16" s="62"/>
      <c r="BM16" s="60"/>
      <c r="BN16" s="62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DD16" s="8"/>
    </row>
    <row r="17" spans="5:116" ht="8.15" customHeight="1">
      <c r="E17" s="338" t="s">
        <v>2</v>
      </c>
      <c r="F17" s="228"/>
      <c r="G17" s="228"/>
      <c r="H17" s="228"/>
      <c r="I17" s="228"/>
      <c r="J17" s="228"/>
      <c r="K17" s="228"/>
      <c r="L17" s="228"/>
      <c r="M17" s="339"/>
      <c r="N17" s="573" t="s">
        <v>3</v>
      </c>
      <c r="O17" s="574"/>
      <c r="P17" s="574"/>
      <c r="Q17" s="574"/>
      <c r="R17" s="574"/>
      <c r="S17" s="574"/>
      <c r="T17" s="574"/>
      <c r="U17" s="574"/>
      <c r="V17" s="575"/>
      <c r="W17" s="573" t="s">
        <v>4</v>
      </c>
      <c r="X17" s="574"/>
      <c r="Y17" s="574"/>
      <c r="Z17" s="574"/>
      <c r="AA17" s="574"/>
      <c r="AB17" s="574"/>
      <c r="AC17" s="574"/>
      <c r="AD17" s="574"/>
      <c r="AE17" s="574"/>
      <c r="AF17" s="574"/>
      <c r="AG17" s="574"/>
      <c r="AH17" s="574"/>
      <c r="AI17" s="574"/>
      <c r="AJ17" s="574"/>
      <c r="AK17" s="574"/>
      <c r="AL17" s="574"/>
      <c r="AM17" s="574"/>
      <c r="AN17" s="574"/>
      <c r="AO17" s="575"/>
      <c r="AP17" s="573" t="s">
        <v>5</v>
      </c>
      <c r="AQ17" s="574"/>
      <c r="AR17" s="574"/>
      <c r="AS17" s="574"/>
      <c r="AT17" s="574"/>
      <c r="AU17" s="574"/>
      <c r="AV17" s="574"/>
      <c r="AW17" s="574"/>
      <c r="AX17" s="574"/>
      <c r="AY17" s="574"/>
      <c r="AZ17" s="574"/>
      <c r="BA17" s="574"/>
      <c r="BB17" s="574"/>
      <c r="BC17" s="574"/>
      <c r="BD17" s="574"/>
      <c r="BE17" s="574"/>
      <c r="BF17" s="574"/>
      <c r="BG17" s="574"/>
      <c r="BH17" s="575"/>
      <c r="BI17" s="573" t="s">
        <v>6</v>
      </c>
      <c r="BJ17" s="574"/>
      <c r="BK17" s="574"/>
      <c r="BL17" s="574"/>
      <c r="BM17" s="574"/>
      <c r="BN17" s="574"/>
      <c r="BO17" s="574"/>
      <c r="BP17" s="574"/>
      <c r="BQ17" s="574"/>
      <c r="BR17" s="574"/>
      <c r="BS17" s="575"/>
      <c r="BT17" s="218" t="s">
        <v>7</v>
      </c>
      <c r="BU17" s="351"/>
      <c r="BV17" s="351"/>
      <c r="BW17" s="351"/>
      <c r="BX17" s="351"/>
      <c r="BY17" s="351"/>
      <c r="BZ17" s="351"/>
      <c r="CA17" s="351"/>
      <c r="CB17" s="351"/>
      <c r="CC17" s="351"/>
      <c r="CD17" s="351"/>
      <c r="CE17" s="362"/>
    </row>
    <row r="18" spans="5:116" ht="8.15" customHeight="1">
      <c r="E18" s="242"/>
      <c r="F18" s="231"/>
      <c r="G18" s="231"/>
      <c r="H18" s="231"/>
      <c r="I18" s="231"/>
      <c r="J18" s="231"/>
      <c r="K18" s="231"/>
      <c r="L18" s="231"/>
      <c r="M18" s="243"/>
      <c r="N18" s="576"/>
      <c r="O18" s="577"/>
      <c r="P18" s="577"/>
      <c r="Q18" s="577"/>
      <c r="R18" s="577"/>
      <c r="S18" s="577"/>
      <c r="T18" s="577"/>
      <c r="U18" s="577"/>
      <c r="V18" s="578"/>
      <c r="W18" s="576"/>
      <c r="X18" s="577"/>
      <c r="Y18" s="577"/>
      <c r="Z18" s="577"/>
      <c r="AA18" s="577"/>
      <c r="AB18" s="577"/>
      <c r="AC18" s="577"/>
      <c r="AD18" s="577"/>
      <c r="AE18" s="577"/>
      <c r="AF18" s="577"/>
      <c r="AG18" s="577"/>
      <c r="AH18" s="577"/>
      <c r="AI18" s="577"/>
      <c r="AJ18" s="577"/>
      <c r="AK18" s="577"/>
      <c r="AL18" s="577"/>
      <c r="AM18" s="577"/>
      <c r="AN18" s="577"/>
      <c r="AO18" s="578"/>
      <c r="AP18" s="576"/>
      <c r="AQ18" s="577"/>
      <c r="AR18" s="577"/>
      <c r="AS18" s="577"/>
      <c r="AT18" s="577"/>
      <c r="AU18" s="577"/>
      <c r="AV18" s="577"/>
      <c r="AW18" s="577"/>
      <c r="AX18" s="577"/>
      <c r="AY18" s="577"/>
      <c r="AZ18" s="577"/>
      <c r="BA18" s="577"/>
      <c r="BB18" s="577"/>
      <c r="BC18" s="577"/>
      <c r="BD18" s="577"/>
      <c r="BE18" s="577"/>
      <c r="BF18" s="577"/>
      <c r="BG18" s="577"/>
      <c r="BH18" s="578"/>
      <c r="BI18" s="576"/>
      <c r="BJ18" s="577"/>
      <c r="BK18" s="577"/>
      <c r="BL18" s="577"/>
      <c r="BM18" s="577"/>
      <c r="BN18" s="577"/>
      <c r="BO18" s="577"/>
      <c r="BP18" s="577"/>
      <c r="BQ18" s="577"/>
      <c r="BR18" s="577"/>
      <c r="BS18" s="578"/>
      <c r="BT18" s="366"/>
      <c r="BU18" s="394"/>
      <c r="BV18" s="394"/>
      <c r="BW18" s="394"/>
      <c r="BX18" s="394"/>
      <c r="BY18" s="394"/>
      <c r="BZ18" s="394"/>
      <c r="CA18" s="394"/>
      <c r="CB18" s="394"/>
      <c r="CC18" s="394"/>
      <c r="CD18" s="394"/>
      <c r="CE18" s="367"/>
    </row>
    <row r="19" spans="5:116" ht="8.15" customHeight="1">
      <c r="E19" s="242"/>
      <c r="F19" s="231"/>
      <c r="G19" s="231"/>
      <c r="H19" s="231"/>
      <c r="I19" s="231"/>
      <c r="J19" s="231"/>
      <c r="K19" s="231"/>
      <c r="L19" s="231"/>
      <c r="M19" s="243"/>
      <c r="N19" s="576"/>
      <c r="O19" s="577"/>
      <c r="P19" s="577"/>
      <c r="Q19" s="577"/>
      <c r="R19" s="577"/>
      <c r="S19" s="577"/>
      <c r="T19" s="577"/>
      <c r="U19" s="577"/>
      <c r="V19" s="578"/>
      <c r="W19" s="576"/>
      <c r="X19" s="577"/>
      <c r="Y19" s="577"/>
      <c r="Z19" s="577"/>
      <c r="AA19" s="577"/>
      <c r="AB19" s="577"/>
      <c r="AC19" s="577"/>
      <c r="AD19" s="577"/>
      <c r="AE19" s="577"/>
      <c r="AF19" s="577"/>
      <c r="AG19" s="577"/>
      <c r="AH19" s="577"/>
      <c r="AI19" s="577"/>
      <c r="AJ19" s="577"/>
      <c r="AK19" s="577"/>
      <c r="AL19" s="577"/>
      <c r="AM19" s="577"/>
      <c r="AN19" s="577"/>
      <c r="AO19" s="578"/>
      <c r="AP19" s="576"/>
      <c r="AQ19" s="577"/>
      <c r="AR19" s="577"/>
      <c r="AS19" s="577"/>
      <c r="AT19" s="577"/>
      <c r="AU19" s="577"/>
      <c r="AV19" s="577"/>
      <c r="AW19" s="577"/>
      <c r="AX19" s="577"/>
      <c r="AY19" s="577"/>
      <c r="AZ19" s="577"/>
      <c r="BA19" s="577"/>
      <c r="BB19" s="577"/>
      <c r="BC19" s="577"/>
      <c r="BD19" s="577"/>
      <c r="BE19" s="577"/>
      <c r="BF19" s="577"/>
      <c r="BG19" s="577"/>
      <c r="BH19" s="578"/>
      <c r="BI19" s="576"/>
      <c r="BJ19" s="577"/>
      <c r="BK19" s="577"/>
      <c r="BL19" s="577"/>
      <c r="BM19" s="577"/>
      <c r="BN19" s="577"/>
      <c r="BO19" s="577"/>
      <c r="BP19" s="577"/>
      <c r="BQ19" s="577"/>
      <c r="BR19" s="577"/>
      <c r="BS19" s="578"/>
      <c r="BT19" s="542" t="s">
        <v>8</v>
      </c>
      <c r="BU19" s="543"/>
      <c r="BV19" s="543"/>
      <c r="BW19" s="544"/>
      <c r="BX19" s="551" t="s">
        <v>9</v>
      </c>
      <c r="BY19" s="552"/>
      <c r="BZ19" s="552"/>
      <c r="CA19" s="553"/>
      <c r="CB19" s="560" t="s">
        <v>10</v>
      </c>
      <c r="CC19" s="561"/>
      <c r="CD19" s="561"/>
      <c r="CE19" s="562"/>
    </row>
    <row r="20" spans="5:116" ht="8.15" customHeight="1">
      <c r="E20" s="242"/>
      <c r="F20" s="231"/>
      <c r="G20" s="231"/>
      <c r="H20" s="231"/>
      <c r="I20" s="231"/>
      <c r="J20" s="231"/>
      <c r="K20" s="231"/>
      <c r="L20" s="231"/>
      <c r="M20" s="243"/>
      <c r="N20" s="576"/>
      <c r="O20" s="577"/>
      <c r="P20" s="577"/>
      <c r="Q20" s="577"/>
      <c r="R20" s="577"/>
      <c r="S20" s="577"/>
      <c r="T20" s="577"/>
      <c r="U20" s="577"/>
      <c r="V20" s="578"/>
      <c r="W20" s="576"/>
      <c r="X20" s="577"/>
      <c r="Y20" s="577"/>
      <c r="Z20" s="577"/>
      <c r="AA20" s="577"/>
      <c r="AB20" s="577"/>
      <c r="AC20" s="577"/>
      <c r="AD20" s="577"/>
      <c r="AE20" s="577"/>
      <c r="AF20" s="577"/>
      <c r="AG20" s="577"/>
      <c r="AH20" s="577"/>
      <c r="AI20" s="577"/>
      <c r="AJ20" s="577"/>
      <c r="AK20" s="577"/>
      <c r="AL20" s="577"/>
      <c r="AM20" s="577"/>
      <c r="AN20" s="577"/>
      <c r="AO20" s="578"/>
      <c r="AP20" s="576"/>
      <c r="AQ20" s="577"/>
      <c r="AR20" s="577"/>
      <c r="AS20" s="577"/>
      <c r="AT20" s="577"/>
      <c r="AU20" s="577"/>
      <c r="AV20" s="577"/>
      <c r="AW20" s="577"/>
      <c r="AX20" s="577"/>
      <c r="AY20" s="577"/>
      <c r="AZ20" s="577"/>
      <c r="BA20" s="577"/>
      <c r="BB20" s="577"/>
      <c r="BC20" s="577"/>
      <c r="BD20" s="577"/>
      <c r="BE20" s="577"/>
      <c r="BF20" s="577"/>
      <c r="BG20" s="577"/>
      <c r="BH20" s="578"/>
      <c r="BI20" s="576"/>
      <c r="BJ20" s="577"/>
      <c r="BK20" s="577"/>
      <c r="BL20" s="577"/>
      <c r="BM20" s="577"/>
      <c r="BN20" s="577"/>
      <c r="BO20" s="577"/>
      <c r="BP20" s="577"/>
      <c r="BQ20" s="577"/>
      <c r="BR20" s="577"/>
      <c r="BS20" s="578"/>
      <c r="BT20" s="545"/>
      <c r="BU20" s="546"/>
      <c r="BV20" s="546"/>
      <c r="BW20" s="547"/>
      <c r="BX20" s="554"/>
      <c r="BY20" s="555"/>
      <c r="BZ20" s="555"/>
      <c r="CA20" s="556"/>
      <c r="CB20" s="563"/>
      <c r="CC20" s="564"/>
      <c r="CD20" s="564"/>
      <c r="CE20" s="565"/>
    </row>
    <row r="21" spans="5:116" ht="8.15" customHeight="1">
      <c r="E21" s="340"/>
      <c r="F21" s="234"/>
      <c r="G21" s="234"/>
      <c r="H21" s="234"/>
      <c r="I21" s="234"/>
      <c r="J21" s="234"/>
      <c r="K21" s="234"/>
      <c r="L21" s="234"/>
      <c r="M21" s="341"/>
      <c r="N21" s="579"/>
      <c r="O21" s="580"/>
      <c r="P21" s="580"/>
      <c r="Q21" s="580"/>
      <c r="R21" s="580"/>
      <c r="S21" s="580"/>
      <c r="T21" s="580"/>
      <c r="U21" s="580"/>
      <c r="V21" s="581"/>
      <c r="W21" s="579"/>
      <c r="X21" s="580"/>
      <c r="Y21" s="580"/>
      <c r="Z21" s="580"/>
      <c r="AA21" s="580"/>
      <c r="AB21" s="580"/>
      <c r="AC21" s="580"/>
      <c r="AD21" s="580"/>
      <c r="AE21" s="580"/>
      <c r="AF21" s="580"/>
      <c r="AG21" s="580"/>
      <c r="AH21" s="580"/>
      <c r="AI21" s="580"/>
      <c r="AJ21" s="580"/>
      <c r="AK21" s="580"/>
      <c r="AL21" s="580"/>
      <c r="AM21" s="580"/>
      <c r="AN21" s="580"/>
      <c r="AO21" s="581"/>
      <c r="AP21" s="579"/>
      <c r="AQ21" s="580"/>
      <c r="AR21" s="580"/>
      <c r="AS21" s="580"/>
      <c r="AT21" s="580"/>
      <c r="AU21" s="580"/>
      <c r="AV21" s="580"/>
      <c r="AW21" s="580"/>
      <c r="AX21" s="580"/>
      <c r="AY21" s="580"/>
      <c r="AZ21" s="580"/>
      <c r="BA21" s="580"/>
      <c r="BB21" s="580"/>
      <c r="BC21" s="580"/>
      <c r="BD21" s="580"/>
      <c r="BE21" s="580"/>
      <c r="BF21" s="580"/>
      <c r="BG21" s="580"/>
      <c r="BH21" s="581"/>
      <c r="BI21" s="579"/>
      <c r="BJ21" s="580"/>
      <c r="BK21" s="580"/>
      <c r="BL21" s="580"/>
      <c r="BM21" s="580"/>
      <c r="BN21" s="580"/>
      <c r="BO21" s="580"/>
      <c r="BP21" s="580"/>
      <c r="BQ21" s="580"/>
      <c r="BR21" s="580"/>
      <c r="BS21" s="581"/>
      <c r="BT21" s="548"/>
      <c r="BU21" s="549"/>
      <c r="BV21" s="549"/>
      <c r="BW21" s="550"/>
      <c r="BX21" s="557"/>
      <c r="BY21" s="558"/>
      <c r="BZ21" s="558"/>
      <c r="CA21" s="559"/>
      <c r="CB21" s="566"/>
      <c r="CC21" s="567"/>
      <c r="CD21" s="567"/>
      <c r="CE21" s="568"/>
    </row>
    <row r="22" spans="5:116" ht="8.15" customHeight="1">
      <c r="E22" s="361" t="s">
        <v>11</v>
      </c>
      <c r="F22" s="448"/>
      <c r="G22" s="569" t="s">
        <v>12</v>
      </c>
      <c r="H22" s="494"/>
      <c r="I22" s="570"/>
      <c r="J22" s="228" t="s">
        <v>13</v>
      </c>
      <c r="K22" s="228"/>
      <c r="L22" s="228"/>
      <c r="M22" s="339"/>
      <c r="N22" s="285" t="s">
        <v>14</v>
      </c>
      <c r="O22" s="286"/>
      <c r="P22" s="286"/>
      <c r="Q22" s="286"/>
      <c r="R22" s="286"/>
      <c r="S22" s="286"/>
      <c r="T22" s="286"/>
      <c r="U22" s="286"/>
      <c r="V22" s="287"/>
      <c r="W22" s="285" t="s">
        <v>15</v>
      </c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7"/>
      <c r="AP22" s="285" t="s">
        <v>16</v>
      </c>
      <c r="AQ22" s="286"/>
      <c r="AR22" s="286"/>
      <c r="AS22" s="286"/>
      <c r="AT22" s="286"/>
      <c r="AU22" s="286"/>
      <c r="AV22" s="286"/>
      <c r="AW22" s="286"/>
      <c r="AX22" s="286"/>
      <c r="AY22" s="286"/>
      <c r="AZ22" s="286"/>
      <c r="BA22" s="286"/>
      <c r="BB22" s="286"/>
      <c r="BC22" s="286"/>
      <c r="BD22" s="286"/>
      <c r="BE22" s="286"/>
      <c r="BF22" s="286"/>
      <c r="BG22" s="286"/>
      <c r="BH22" s="286"/>
      <c r="BI22" s="338" t="s">
        <v>17</v>
      </c>
      <c r="BJ22" s="228"/>
      <c r="BK22" s="228"/>
      <c r="BL22" s="228"/>
      <c r="BM22" s="228"/>
      <c r="BN22" s="228"/>
      <c r="BO22" s="228"/>
      <c r="BP22" s="228"/>
      <c r="BQ22" s="228"/>
      <c r="BR22" s="228"/>
      <c r="BS22" s="228"/>
      <c r="BT22" s="582" t="str">
        <f>IF(BJ25="","",IF(BJ25=AT25,"〇",""))</f>
        <v/>
      </c>
      <c r="BU22" s="351"/>
      <c r="BV22" s="351"/>
      <c r="BW22" s="352"/>
      <c r="BX22" s="236" t="s">
        <v>18</v>
      </c>
      <c r="BY22" s="219"/>
      <c r="BZ22" s="219"/>
      <c r="CA22" s="220"/>
      <c r="CB22" s="485" t="str">
        <f>IF(BJ25="","",IF(BJ25=AT25,"","〇"))</f>
        <v/>
      </c>
      <c r="CC22" s="351"/>
      <c r="CD22" s="351"/>
      <c r="CE22" s="362"/>
      <c r="CF22" s="207" t="s">
        <v>19</v>
      </c>
      <c r="CG22" s="208"/>
      <c r="CH22" s="208"/>
      <c r="CI22" s="209"/>
      <c r="CK22" s="14"/>
      <c r="CL22" s="14" t="s">
        <v>124</v>
      </c>
      <c r="CM22" s="14" t="s">
        <v>149</v>
      </c>
      <c r="CN22" s="14" t="s">
        <v>150</v>
      </c>
      <c r="CO22" s="14" t="s">
        <v>151</v>
      </c>
      <c r="CP22" s="14" t="s">
        <v>104</v>
      </c>
      <c r="CQ22" s="14" t="s">
        <v>105</v>
      </c>
      <c r="CS22" s="14" t="s">
        <v>89</v>
      </c>
      <c r="CT22" s="15" t="s">
        <v>43</v>
      </c>
      <c r="CU22" s="14" t="s">
        <v>172</v>
      </c>
      <c r="CV22" s="8"/>
      <c r="CW22" s="8" t="s">
        <v>128</v>
      </c>
      <c r="CX22" s="8" t="s">
        <v>129</v>
      </c>
      <c r="CY22" s="8" t="s">
        <v>129</v>
      </c>
      <c r="CZ22" s="8" t="s">
        <v>130</v>
      </c>
      <c r="DD22" s="14" t="s">
        <v>140</v>
      </c>
      <c r="DE22" s="14" t="s">
        <v>141</v>
      </c>
      <c r="DF22" s="14" t="s">
        <v>142</v>
      </c>
      <c r="DG22" s="14" t="s">
        <v>143</v>
      </c>
      <c r="DH22" s="8" t="s">
        <v>144</v>
      </c>
      <c r="DI22" s="14" t="s">
        <v>145</v>
      </c>
      <c r="DJ22" s="8" t="s">
        <v>221</v>
      </c>
      <c r="DK22" s="8"/>
      <c r="DL22" s="8"/>
    </row>
    <row r="23" spans="5:116" ht="8.15" customHeight="1">
      <c r="E23" s="363"/>
      <c r="F23" s="449"/>
      <c r="G23" s="571"/>
      <c r="H23" s="497"/>
      <c r="I23" s="572"/>
      <c r="J23" s="231"/>
      <c r="K23" s="231"/>
      <c r="L23" s="231"/>
      <c r="M23" s="243"/>
      <c r="N23" s="258"/>
      <c r="O23" s="259"/>
      <c r="P23" s="259"/>
      <c r="Q23" s="259"/>
      <c r="R23" s="259"/>
      <c r="S23" s="259"/>
      <c r="T23" s="259"/>
      <c r="U23" s="259"/>
      <c r="V23" s="260"/>
      <c r="W23" s="258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60"/>
      <c r="AP23" s="258"/>
      <c r="AQ23" s="259"/>
      <c r="AR23" s="259"/>
      <c r="AS23" s="259"/>
      <c r="AT23" s="259"/>
      <c r="AU23" s="259"/>
      <c r="AV23" s="259"/>
      <c r="AW23" s="259"/>
      <c r="AX23" s="259"/>
      <c r="AY23" s="259"/>
      <c r="AZ23" s="259"/>
      <c r="BA23" s="259"/>
      <c r="BB23" s="259"/>
      <c r="BC23" s="259"/>
      <c r="BD23" s="259"/>
      <c r="BE23" s="259"/>
      <c r="BF23" s="259"/>
      <c r="BG23" s="259"/>
      <c r="BH23" s="259"/>
      <c r="BI23" s="242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365"/>
      <c r="BU23" s="353"/>
      <c r="BV23" s="353"/>
      <c r="BW23" s="354"/>
      <c r="BX23" s="238"/>
      <c r="BY23" s="222"/>
      <c r="BZ23" s="222"/>
      <c r="CA23" s="223"/>
      <c r="CB23" s="486"/>
      <c r="CC23" s="353"/>
      <c r="CD23" s="353"/>
      <c r="CE23" s="364"/>
      <c r="CF23" s="210"/>
      <c r="CG23" s="211"/>
      <c r="CH23" s="211"/>
      <c r="CI23" s="212"/>
      <c r="CK23" s="14" t="s">
        <v>66</v>
      </c>
      <c r="CL23" s="14" t="s">
        <v>125</v>
      </c>
      <c r="CM23" s="14">
        <v>1</v>
      </c>
      <c r="CN23" s="14">
        <v>1</v>
      </c>
      <c r="CO23" s="14">
        <v>1</v>
      </c>
      <c r="CP23" s="14">
        <v>320</v>
      </c>
      <c r="CQ23" s="14">
        <v>45</v>
      </c>
      <c r="CS23" s="14"/>
      <c r="CT23" s="15"/>
      <c r="CU23" s="14"/>
      <c r="CV23" s="8"/>
      <c r="CW23" s="8"/>
      <c r="CX23" s="8"/>
      <c r="CY23" s="8"/>
      <c r="CZ23" s="8"/>
      <c r="DB23" s="11" t="s">
        <v>171</v>
      </c>
      <c r="DC23" s="68" t="s">
        <v>158</v>
      </c>
      <c r="DD23" s="17" t="s">
        <v>131</v>
      </c>
      <c r="DE23" s="14">
        <v>450</v>
      </c>
      <c r="DF23" s="14">
        <v>45</v>
      </c>
      <c r="DG23" s="16" t="s">
        <v>159</v>
      </c>
      <c r="DH23" s="9" t="s">
        <v>147</v>
      </c>
      <c r="DI23" s="14" t="s">
        <v>133</v>
      </c>
      <c r="DJ23" s="14" t="s">
        <v>222</v>
      </c>
      <c r="DK23" s="14" t="s">
        <v>133</v>
      </c>
      <c r="DL23" s="14" t="s">
        <v>134</v>
      </c>
    </row>
    <row r="24" spans="5:116" ht="8.15" customHeight="1">
      <c r="E24" s="363"/>
      <c r="F24" s="449"/>
      <c r="G24" s="571"/>
      <c r="H24" s="497"/>
      <c r="I24" s="572"/>
      <c r="J24" s="231"/>
      <c r="K24" s="231"/>
      <c r="L24" s="231"/>
      <c r="M24" s="243"/>
      <c r="N24" s="258"/>
      <c r="O24" s="259"/>
      <c r="P24" s="259"/>
      <c r="Q24" s="259"/>
      <c r="R24" s="259"/>
      <c r="S24" s="259"/>
      <c r="T24" s="259"/>
      <c r="U24" s="259"/>
      <c r="V24" s="260"/>
      <c r="W24" s="258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  <c r="AM24" s="259"/>
      <c r="AN24" s="259"/>
      <c r="AO24" s="260"/>
      <c r="AP24" s="258"/>
      <c r="AQ24" s="259"/>
      <c r="AR24" s="259"/>
      <c r="AS24" s="259"/>
      <c r="AT24" s="259"/>
      <c r="AU24" s="259"/>
      <c r="AV24" s="259"/>
      <c r="AW24" s="259"/>
      <c r="AX24" s="259"/>
      <c r="AY24" s="259"/>
      <c r="AZ24" s="259"/>
      <c r="BA24" s="259"/>
      <c r="BB24" s="259"/>
      <c r="BC24" s="259"/>
      <c r="BD24" s="259"/>
      <c r="BE24" s="259"/>
      <c r="BF24" s="259"/>
      <c r="BG24" s="259"/>
      <c r="BH24" s="259"/>
      <c r="BI24" s="7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365"/>
      <c r="BU24" s="353"/>
      <c r="BV24" s="353"/>
      <c r="BW24" s="354"/>
      <c r="BX24" s="238"/>
      <c r="BY24" s="222"/>
      <c r="BZ24" s="222"/>
      <c r="CA24" s="223"/>
      <c r="CB24" s="486"/>
      <c r="CC24" s="353"/>
      <c r="CD24" s="353"/>
      <c r="CE24" s="364"/>
      <c r="CF24" s="210"/>
      <c r="CG24" s="211"/>
      <c r="CH24" s="211"/>
      <c r="CI24" s="212"/>
      <c r="CK24" s="8"/>
      <c r="CL24" s="14" t="s">
        <v>126</v>
      </c>
      <c r="CM24" s="14">
        <v>2</v>
      </c>
      <c r="CN24" s="14">
        <v>2</v>
      </c>
      <c r="CO24" s="14">
        <v>2</v>
      </c>
      <c r="CP24" s="14">
        <v>450</v>
      </c>
      <c r="CQ24" s="14">
        <v>60</v>
      </c>
      <c r="CS24" s="14"/>
      <c r="CT24" s="15"/>
      <c r="CU24" s="14"/>
      <c r="CV24" s="8"/>
      <c r="CW24" s="8"/>
      <c r="CX24" s="8"/>
      <c r="CY24" s="8"/>
      <c r="CZ24" s="8"/>
      <c r="DB24" s="11" t="s">
        <v>171</v>
      </c>
      <c r="DC24" s="11"/>
      <c r="DD24" s="17" t="s">
        <v>131</v>
      </c>
      <c r="DE24" s="14">
        <v>450</v>
      </c>
      <c r="DF24" s="14">
        <v>45</v>
      </c>
      <c r="DG24" s="16" t="s">
        <v>160</v>
      </c>
      <c r="DH24" s="9" t="s">
        <v>147</v>
      </c>
      <c r="DI24" s="14" t="s">
        <v>134</v>
      </c>
      <c r="DJ24" s="14" t="s">
        <v>222</v>
      </c>
      <c r="DK24" s="14" t="s">
        <v>133</v>
      </c>
      <c r="DL24" s="14" t="s">
        <v>134</v>
      </c>
    </row>
    <row r="25" spans="5:116" ht="8.15" customHeight="1">
      <c r="E25" s="363"/>
      <c r="F25" s="449"/>
      <c r="G25" s="571"/>
      <c r="H25" s="497"/>
      <c r="I25" s="572"/>
      <c r="J25" s="231"/>
      <c r="K25" s="231"/>
      <c r="L25" s="231"/>
      <c r="M25" s="243"/>
      <c r="N25" s="258"/>
      <c r="O25" s="259"/>
      <c r="P25" s="259"/>
      <c r="Q25" s="259"/>
      <c r="R25" s="259"/>
      <c r="S25" s="259"/>
      <c r="T25" s="259"/>
      <c r="U25" s="259"/>
      <c r="V25" s="260"/>
      <c r="W25" s="258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  <c r="AM25" s="259"/>
      <c r="AN25" s="259"/>
      <c r="AO25" s="260"/>
      <c r="AP25" s="512" t="s">
        <v>20</v>
      </c>
      <c r="AQ25" s="513"/>
      <c r="AR25" s="513"/>
      <c r="AS25" s="513"/>
      <c r="AT25" s="516" t="str">
        <f>IF(OR(AH5="認定番号",AH5=""),"?",IF(DI64=0,"",DI64))</f>
        <v>?</v>
      </c>
      <c r="AU25" s="465"/>
      <c r="AV25" s="465"/>
      <c r="AW25" s="465"/>
      <c r="AX25" s="465"/>
      <c r="AY25" s="465"/>
      <c r="AZ25" s="465"/>
      <c r="BA25" s="465"/>
      <c r="BB25" s="465"/>
      <c r="BC25" s="465"/>
      <c r="BD25" s="465"/>
      <c r="BE25" s="464" t="s">
        <v>1</v>
      </c>
      <c r="BF25" s="464"/>
      <c r="BG25" s="464"/>
      <c r="BH25" s="73"/>
      <c r="BI25" s="72"/>
      <c r="BJ25" s="270"/>
      <c r="BK25" s="510"/>
      <c r="BL25" s="510"/>
      <c r="BM25" s="510"/>
      <c r="BN25" s="510"/>
      <c r="BO25" s="510"/>
      <c r="BP25" s="510"/>
      <c r="BQ25" s="231" t="s">
        <v>1</v>
      </c>
      <c r="BR25" s="231"/>
      <c r="BS25" s="62"/>
      <c r="BT25" s="365"/>
      <c r="BU25" s="353"/>
      <c r="BV25" s="353"/>
      <c r="BW25" s="354"/>
      <c r="BX25" s="238"/>
      <c r="BY25" s="222"/>
      <c r="BZ25" s="222"/>
      <c r="CA25" s="223"/>
      <c r="CB25" s="486"/>
      <c r="CC25" s="353"/>
      <c r="CD25" s="353"/>
      <c r="CE25" s="364"/>
      <c r="CF25" s="210"/>
      <c r="CG25" s="211"/>
      <c r="CH25" s="211"/>
      <c r="CI25" s="212"/>
      <c r="CK25" s="8" t="s">
        <v>127</v>
      </c>
      <c r="CL25" s="14" t="s">
        <v>106</v>
      </c>
      <c r="CM25" s="14">
        <v>3</v>
      </c>
      <c r="CN25" s="14">
        <v>3</v>
      </c>
      <c r="CO25" s="14">
        <v>3</v>
      </c>
      <c r="CP25" s="14">
        <v>600</v>
      </c>
      <c r="CQ25" s="14"/>
      <c r="CS25" s="14" t="s">
        <v>242</v>
      </c>
      <c r="CT25" s="15" t="s">
        <v>157</v>
      </c>
      <c r="CU25" s="14" t="s">
        <v>163</v>
      </c>
      <c r="CV25" s="8"/>
      <c r="CW25" s="8"/>
      <c r="CX25" s="8"/>
      <c r="CY25" s="8"/>
      <c r="CZ25" s="8"/>
      <c r="DB25" s="11" t="s">
        <v>171</v>
      </c>
      <c r="DC25" s="68" t="s">
        <v>158</v>
      </c>
      <c r="DD25" s="17" t="s">
        <v>131</v>
      </c>
      <c r="DE25" s="14">
        <v>450</v>
      </c>
      <c r="DF25" s="14">
        <v>60</v>
      </c>
      <c r="DG25" s="16" t="s">
        <v>159</v>
      </c>
      <c r="DH25" s="9" t="s">
        <v>147</v>
      </c>
      <c r="DI25" s="14" t="s">
        <v>133</v>
      </c>
      <c r="DJ25" s="14" t="s">
        <v>222</v>
      </c>
      <c r="DK25" s="14" t="s">
        <v>133</v>
      </c>
      <c r="DL25" s="14" t="s">
        <v>134</v>
      </c>
    </row>
    <row r="26" spans="5:116" ht="8.15" customHeight="1">
      <c r="E26" s="363"/>
      <c r="F26" s="449"/>
      <c r="G26" s="571"/>
      <c r="H26" s="497"/>
      <c r="I26" s="572"/>
      <c r="J26" s="231"/>
      <c r="K26" s="231"/>
      <c r="L26" s="231"/>
      <c r="M26" s="243"/>
      <c r="N26" s="258"/>
      <c r="O26" s="259"/>
      <c r="P26" s="259"/>
      <c r="Q26" s="259"/>
      <c r="R26" s="259"/>
      <c r="S26" s="259"/>
      <c r="T26" s="259"/>
      <c r="U26" s="259"/>
      <c r="V26" s="260"/>
      <c r="W26" s="258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60"/>
      <c r="AP26" s="514"/>
      <c r="AQ26" s="515"/>
      <c r="AR26" s="515"/>
      <c r="AS26" s="515"/>
      <c r="AT26" s="466"/>
      <c r="AU26" s="466"/>
      <c r="AV26" s="466"/>
      <c r="AW26" s="466"/>
      <c r="AX26" s="466"/>
      <c r="AY26" s="466"/>
      <c r="AZ26" s="466"/>
      <c r="BA26" s="466"/>
      <c r="BB26" s="466"/>
      <c r="BC26" s="466"/>
      <c r="BD26" s="466"/>
      <c r="BE26" s="528"/>
      <c r="BF26" s="528"/>
      <c r="BG26" s="528"/>
      <c r="BH26" s="74"/>
      <c r="BI26" s="72"/>
      <c r="BJ26" s="511"/>
      <c r="BK26" s="511"/>
      <c r="BL26" s="511"/>
      <c r="BM26" s="511"/>
      <c r="BN26" s="511"/>
      <c r="BO26" s="511"/>
      <c r="BP26" s="511"/>
      <c r="BQ26" s="234"/>
      <c r="BR26" s="234"/>
      <c r="BS26" s="54"/>
      <c r="BT26" s="365"/>
      <c r="BU26" s="353"/>
      <c r="BV26" s="353"/>
      <c r="BW26" s="354"/>
      <c r="BX26" s="238"/>
      <c r="BY26" s="222"/>
      <c r="BZ26" s="222"/>
      <c r="CA26" s="223"/>
      <c r="CB26" s="486"/>
      <c r="CC26" s="353"/>
      <c r="CD26" s="353"/>
      <c r="CE26" s="364"/>
      <c r="CF26" s="210"/>
      <c r="CG26" s="211"/>
      <c r="CH26" s="211"/>
      <c r="CI26" s="212"/>
      <c r="CK26" s="8"/>
      <c r="CL26" s="14"/>
      <c r="CM26" s="14">
        <v>4</v>
      </c>
      <c r="CN26" s="14">
        <v>4</v>
      </c>
      <c r="CO26" s="14">
        <v>4</v>
      </c>
      <c r="CP26" s="14"/>
      <c r="CQ26" s="14"/>
      <c r="CS26" s="8"/>
      <c r="CT26" s="10"/>
      <c r="CU26" s="8"/>
      <c r="CV26" s="8"/>
      <c r="CW26" s="8"/>
      <c r="CX26" s="8"/>
      <c r="CY26" s="8"/>
      <c r="CZ26" s="8"/>
      <c r="DB26" s="11" t="s">
        <v>171</v>
      </c>
      <c r="DC26" s="11"/>
      <c r="DD26" s="17" t="s">
        <v>131</v>
      </c>
      <c r="DE26" s="14">
        <v>450</v>
      </c>
      <c r="DF26" s="14">
        <v>60</v>
      </c>
      <c r="DG26" s="16" t="s">
        <v>160</v>
      </c>
      <c r="DH26" s="9" t="s">
        <v>147</v>
      </c>
      <c r="DI26" s="14" t="s">
        <v>134</v>
      </c>
      <c r="DJ26" s="14" t="s">
        <v>222</v>
      </c>
      <c r="DK26" s="14" t="s">
        <v>133</v>
      </c>
      <c r="DL26" s="14" t="s">
        <v>134</v>
      </c>
    </row>
    <row r="27" spans="5:116" ht="8.15" customHeight="1">
      <c r="E27" s="363"/>
      <c r="F27" s="449"/>
      <c r="G27" s="571"/>
      <c r="H27" s="497"/>
      <c r="I27" s="572"/>
      <c r="J27" s="552" t="s">
        <v>21</v>
      </c>
      <c r="K27" s="552"/>
      <c r="L27" s="552"/>
      <c r="M27" s="583"/>
      <c r="N27" s="285" t="s">
        <v>154</v>
      </c>
      <c r="O27" s="286"/>
      <c r="P27" s="286"/>
      <c r="Q27" s="286"/>
      <c r="R27" s="286"/>
      <c r="S27" s="286"/>
      <c r="T27" s="286"/>
      <c r="U27" s="286"/>
      <c r="V27" s="287"/>
      <c r="W27" s="264" t="s">
        <v>22</v>
      </c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6"/>
      <c r="AP27" s="285" t="s">
        <v>23</v>
      </c>
      <c r="AQ27" s="286"/>
      <c r="AR27" s="286"/>
      <c r="AS27" s="286"/>
      <c r="AT27" s="286"/>
      <c r="AU27" s="286"/>
      <c r="AV27" s="286"/>
      <c r="AW27" s="286"/>
      <c r="AX27" s="286"/>
      <c r="AY27" s="286"/>
      <c r="AZ27" s="286"/>
      <c r="BA27" s="286"/>
      <c r="BB27" s="286"/>
      <c r="BC27" s="286"/>
      <c r="BD27" s="286"/>
      <c r="BE27" s="286"/>
      <c r="BF27" s="286"/>
      <c r="BG27" s="286"/>
      <c r="BH27" s="287"/>
      <c r="BI27" s="75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502"/>
      <c r="BU27" s="503"/>
      <c r="BV27" s="503"/>
      <c r="BW27" s="504"/>
      <c r="BX27" s="236" t="s">
        <v>18</v>
      </c>
      <c r="BY27" s="219"/>
      <c r="BZ27" s="219"/>
      <c r="CA27" s="219"/>
      <c r="CB27" s="431"/>
      <c r="CC27" s="432"/>
      <c r="CD27" s="432"/>
      <c r="CE27" s="433"/>
      <c r="CF27" s="207" t="s">
        <v>24</v>
      </c>
      <c r="CG27" s="208"/>
      <c r="CH27" s="208"/>
      <c r="CI27" s="209"/>
      <c r="CK27" s="11"/>
      <c r="CL27" s="23"/>
      <c r="CM27" s="14">
        <v>5</v>
      </c>
      <c r="CN27" s="14">
        <v>5</v>
      </c>
      <c r="CO27" s="14">
        <v>5</v>
      </c>
      <c r="CP27" s="14"/>
      <c r="CQ27" s="8"/>
      <c r="CS27" s="8"/>
      <c r="CT27" s="10"/>
      <c r="CU27" s="8"/>
      <c r="CV27" s="8"/>
      <c r="CW27" s="8"/>
      <c r="CX27" s="8"/>
      <c r="CY27" s="8"/>
      <c r="CZ27" s="8"/>
      <c r="DB27" s="11" t="s">
        <v>171</v>
      </c>
      <c r="DC27" s="68" t="s">
        <v>158</v>
      </c>
      <c r="DD27" s="17" t="s">
        <v>131</v>
      </c>
      <c r="DE27" s="14">
        <v>450</v>
      </c>
      <c r="DF27" s="14">
        <v>90</v>
      </c>
      <c r="DG27" s="16" t="s">
        <v>160</v>
      </c>
      <c r="DH27" s="9" t="s">
        <v>147</v>
      </c>
      <c r="DI27" s="14" t="s">
        <v>134</v>
      </c>
      <c r="DJ27" s="14" t="s">
        <v>222</v>
      </c>
      <c r="DK27" s="14" t="s">
        <v>133</v>
      </c>
      <c r="DL27" s="14" t="s">
        <v>134</v>
      </c>
    </row>
    <row r="28" spans="5:116" ht="8.15" customHeight="1">
      <c r="E28" s="363"/>
      <c r="F28" s="449"/>
      <c r="G28" s="571"/>
      <c r="H28" s="497"/>
      <c r="I28" s="572"/>
      <c r="J28" s="555"/>
      <c r="K28" s="555"/>
      <c r="L28" s="555"/>
      <c r="M28" s="584"/>
      <c r="N28" s="258"/>
      <c r="O28" s="259"/>
      <c r="P28" s="259"/>
      <c r="Q28" s="259"/>
      <c r="R28" s="259"/>
      <c r="S28" s="259"/>
      <c r="T28" s="259"/>
      <c r="U28" s="259"/>
      <c r="V28" s="260"/>
      <c r="W28" s="267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9"/>
      <c r="AP28" s="258"/>
      <c r="AQ28" s="259"/>
      <c r="AR28" s="259"/>
      <c r="AS28" s="259"/>
      <c r="AT28" s="259"/>
      <c r="AU28" s="259"/>
      <c r="AV28" s="259"/>
      <c r="AW28" s="259"/>
      <c r="AX28" s="259"/>
      <c r="AY28" s="259"/>
      <c r="AZ28" s="259"/>
      <c r="BA28" s="259"/>
      <c r="BB28" s="259"/>
      <c r="BC28" s="259"/>
      <c r="BD28" s="259"/>
      <c r="BE28" s="259"/>
      <c r="BF28" s="259"/>
      <c r="BG28" s="259"/>
      <c r="BH28" s="260"/>
      <c r="BI28" s="7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505"/>
      <c r="BU28" s="506"/>
      <c r="BV28" s="506"/>
      <c r="BW28" s="507"/>
      <c r="BX28" s="238"/>
      <c r="BY28" s="222"/>
      <c r="BZ28" s="222"/>
      <c r="CA28" s="222"/>
      <c r="CB28" s="434"/>
      <c r="CC28" s="422"/>
      <c r="CD28" s="422"/>
      <c r="CE28" s="435"/>
      <c r="CF28" s="210"/>
      <c r="CG28" s="211"/>
      <c r="CH28" s="211"/>
      <c r="CI28" s="212"/>
      <c r="CK28" s="16" t="s">
        <v>189</v>
      </c>
      <c r="CL28" s="23"/>
      <c r="CM28" s="14">
        <v>6</v>
      </c>
      <c r="CN28" s="14">
        <v>6</v>
      </c>
      <c r="CO28" s="14">
        <v>6</v>
      </c>
      <c r="CP28" s="14"/>
      <c r="CQ28" s="8"/>
      <c r="CS28" s="8"/>
      <c r="CT28" s="10"/>
      <c r="CU28" s="8"/>
      <c r="CV28" s="8"/>
      <c r="CW28" s="8"/>
      <c r="CX28" s="8"/>
      <c r="CY28" s="8"/>
      <c r="CZ28" s="8"/>
      <c r="DB28" s="11" t="s">
        <v>171</v>
      </c>
      <c r="DC28" s="68" t="s">
        <v>158</v>
      </c>
      <c r="DD28" s="17" t="s">
        <v>131</v>
      </c>
      <c r="DE28" s="14">
        <v>450</v>
      </c>
      <c r="DF28" s="14">
        <v>105</v>
      </c>
      <c r="DG28" s="16" t="s">
        <v>160</v>
      </c>
      <c r="DH28" s="9" t="s">
        <v>147</v>
      </c>
      <c r="DI28" s="14" t="s">
        <v>134</v>
      </c>
      <c r="DJ28" s="14" t="s">
        <v>222</v>
      </c>
      <c r="DK28" s="14" t="s">
        <v>133</v>
      </c>
      <c r="DL28" s="14" t="s">
        <v>134</v>
      </c>
    </row>
    <row r="29" spans="5:116" ht="8.15" customHeight="1">
      <c r="E29" s="363"/>
      <c r="F29" s="449"/>
      <c r="G29" s="571"/>
      <c r="H29" s="497"/>
      <c r="I29" s="572"/>
      <c r="J29" s="555"/>
      <c r="K29" s="555"/>
      <c r="L29" s="555"/>
      <c r="M29" s="584"/>
      <c r="N29" s="258"/>
      <c r="O29" s="259"/>
      <c r="P29" s="259"/>
      <c r="Q29" s="259"/>
      <c r="R29" s="259"/>
      <c r="S29" s="259"/>
      <c r="T29" s="259"/>
      <c r="U29" s="259"/>
      <c r="V29" s="260"/>
      <c r="W29" s="267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9"/>
      <c r="AP29" s="499"/>
      <c r="AQ29" s="500"/>
      <c r="AR29" s="500"/>
      <c r="AS29" s="500"/>
      <c r="AT29" s="500"/>
      <c r="AU29" s="500"/>
      <c r="AV29" s="500"/>
      <c r="AW29" s="500"/>
      <c r="AX29" s="500"/>
      <c r="AY29" s="500"/>
      <c r="AZ29" s="500"/>
      <c r="BA29" s="500"/>
      <c r="BB29" s="500"/>
      <c r="BC29" s="500"/>
      <c r="BD29" s="500"/>
      <c r="BE29" s="500"/>
      <c r="BF29" s="500"/>
      <c r="BG29" s="500"/>
      <c r="BH29" s="501"/>
      <c r="BI29" s="77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505"/>
      <c r="BU29" s="506"/>
      <c r="BV29" s="506"/>
      <c r="BW29" s="507"/>
      <c r="BX29" s="508"/>
      <c r="BY29" s="509"/>
      <c r="BZ29" s="509"/>
      <c r="CA29" s="509"/>
      <c r="CB29" s="529"/>
      <c r="CC29" s="530"/>
      <c r="CD29" s="530"/>
      <c r="CE29" s="531"/>
      <c r="CF29" s="213"/>
      <c r="CG29" s="214"/>
      <c r="CH29" s="214"/>
      <c r="CI29" s="215"/>
      <c r="CK29" s="16" t="s">
        <v>190</v>
      </c>
      <c r="CL29" s="23"/>
      <c r="CM29" s="14">
        <v>7</v>
      </c>
      <c r="CN29" s="14">
        <v>7</v>
      </c>
      <c r="CO29" s="14">
        <v>7</v>
      </c>
      <c r="CP29" s="8"/>
      <c r="CQ29" s="8"/>
      <c r="CS29" s="8"/>
      <c r="CT29" s="10"/>
      <c r="CU29" s="8"/>
      <c r="CV29" s="8"/>
      <c r="CW29" s="8"/>
      <c r="CX29" s="8"/>
      <c r="CY29" s="8"/>
      <c r="CZ29" s="8"/>
      <c r="DB29" s="11" t="s">
        <v>171</v>
      </c>
      <c r="DC29" s="68" t="s">
        <v>158</v>
      </c>
      <c r="DD29" s="17" t="s">
        <v>131</v>
      </c>
      <c r="DE29" s="14">
        <v>600</v>
      </c>
      <c r="DF29" s="14">
        <v>45</v>
      </c>
      <c r="DG29" s="16" t="s">
        <v>159</v>
      </c>
      <c r="DH29" s="9" t="s">
        <v>147</v>
      </c>
      <c r="DI29" s="14" t="s">
        <v>133</v>
      </c>
      <c r="DJ29" s="14" t="s">
        <v>222</v>
      </c>
      <c r="DK29" s="14" t="s">
        <v>133</v>
      </c>
      <c r="DL29" s="14" t="s">
        <v>134</v>
      </c>
    </row>
    <row r="30" spans="5:116" ht="8.15" customHeight="1">
      <c r="E30" s="363"/>
      <c r="F30" s="449"/>
      <c r="G30" s="571"/>
      <c r="H30" s="497"/>
      <c r="I30" s="572"/>
      <c r="J30" s="555"/>
      <c r="K30" s="555"/>
      <c r="L30" s="555"/>
      <c r="M30" s="584"/>
      <c r="N30" s="522"/>
      <c r="O30" s="523"/>
      <c r="P30" s="523"/>
      <c r="Q30" s="523"/>
      <c r="R30" s="523"/>
      <c r="S30" s="523"/>
      <c r="T30" s="523"/>
      <c r="U30" s="523"/>
      <c r="V30" s="524"/>
      <c r="W30" s="267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9"/>
      <c r="AP30" s="532" t="s">
        <v>25</v>
      </c>
      <c r="AQ30" s="533"/>
      <c r="AR30" s="533"/>
      <c r="AS30" s="533"/>
      <c r="AT30" s="533"/>
      <c r="AU30" s="533"/>
      <c r="AV30" s="533"/>
      <c r="AW30" s="533"/>
      <c r="AX30" s="533"/>
      <c r="AY30" s="533"/>
      <c r="AZ30" s="533"/>
      <c r="BA30" s="533"/>
      <c r="BB30" s="533"/>
      <c r="BC30" s="533"/>
      <c r="BD30" s="533"/>
      <c r="BE30" s="533"/>
      <c r="BF30" s="533"/>
      <c r="BG30" s="533"/>
      <c r="BH30" s="534"/>
      <c r="BI30" s="7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505"/>
      <c r="BU30" s="506"/>
      <c r="BV30" s="506"/>
      <c r="BW30" s="507"/>
      <c r="BX30" s="238" t="s">
        <v>18</v>
      </c>
      <c r="BY30" s="353"/>
      <c r="BZ30" s="353"/>
      <c r="CA30" s="353"/>
      <c r="CB30" s="538"/>
      <c r="CC30" s="506"/>
      <c r="CD30" s="506"/>
      <c r="CE30" s="539"/>
      <c r="CF30" s="207" t="s">
        <v>24</v>
      </c>
      <c r="CG30" s="208"/>
      <c r="CH30" s="208"/>
      <c r="CI30" s="209"/>
      <c r="CK30" s="16"/>
      <c r="CL30" s="23"/>
      <c r="CM30" s="14">
        <v>8</v>
      </c>
      <c r="CN30" s="14">
        <v>8</v>
      </c>
      <c r="CO30" s="14">
        <v>8</v>
      </c>
      <c r="CP30" s="8"/>
      <c r="CQ30" s="8"/>
      <c r="DB30" s="11" t="s">
        <v>171</v>
      </c>
      <c r="DC30" s="68" t="s">
        <v>158</v>
      </c>
      <c r="DD30" s="17" t="s">
        <v>131</v>
      </c>
      <c r="DE30" s="14">
        <v>600</v>
      </c>
      <c r="DF30" s="14">
        <v>45</v>
      </c>
      <c r="DG30" s="16" t="s">
        <v>161</v>
      </c>
      <c r="DH30" s="9" t="s">
        <v>147</v>
      </c>
      <c r="DI30" s="14" t="s">
        <v>135</v>
      </c>
      <c r="DJ30" s="14" t="s">
        <v>223</v>
      </c>
      <c r="DK30" s="14" t="s">
        <v>135</v>
      </c>
      <c r="DL30" s="14" t="s">
        <v>136</v>
      </c>
    </row>
    <row r="31" spans="5:116" ht="8.15" customHeight="1">
      <c r="E31" s="363"/>
      <c r="F31" s="449"/>
      <c r="G31" s="571"/>
      <c r="H31" s="497"/>
      <c r="I31" s="572"/>
      <c r="J31" s="555"/>
      <c r="K31" s="555"/>
      <c r="L31" s="555"/>
      <c r="M31" s="584"/>
      <c r="N31" s="522"/>
      <c r="O31" s="523"/>
      <c r="P31" s="523"/>
      <c r="Q31" s="523"/>
      <c r="R31" s="523"/>
      <c r="S31" s="523"/>
      <c r="T31" s="523"/>
      <c r="U31" s="523"/>
      <c r="V31" s="524"/>
      <c r="W31" s="267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9"/>
      <c r="AP31" s="258"/>
      <c r="AQ31" s="259"/>
      <c r="AR31" s="259"/>
      <c r="AS31" s="259"/>
      <c r="AT31" s="259"/>
      <c r="AU31" s="259"/>
      <c r="AV31" s="259"/>
      <c r="AW31" s="259"/>
      <c r="AX31" s="259"/>
      <c r="AY31" s="259"/>
      <c r="AZ31" s="259"/>
      <c r="BA31" s="259"/>
      <c r="BB31" s="259"/>
      <c r="BC31" s="259"/>
      <c r="BD31" s="259"/>
      <c r="BE31" s="259"/>
      <c r="BF31" s="259"/>
      <c r="BG31" s="259"/>
      <c r="BH31" s="260"/>
      <c r="BI31" s="7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505"/>
      <c r="BU31" s="506"/>
      <c r="BV31" s="506"/>
      <c r="BW31" s="507"/>
      <c r="BX31" s="486"/>
      <c r="BY31" s="353"/>
      <c r="BZ31" s="353"/>
      <c r="CA31" s="353"/>
      <c r="CB31" s="538"/>
      <c r="CC31" s="506"/>
      <c r="CD31" s="506"/>
      <c r="CE31" s="539"/>
      <c r="CF31" s="210"/>
      <c r="CG31" s="211"/>
      <c r="CH31" s="211"/>
      <c r="CI31" s="212"/>
      <c r="CK31" s="45" t="s">
        <v>191</v>
      </c>
      <c r="CL31" s="23"/>
      <c r="CM31" s="14">
        <v>9</v>
      </c>
      <c r="CN31" s="14">
        <v>9</v>
      </c>
      <c r="CO31" s="14">
        <v>9</v>
      </c>
      <c r="CP31" s="8"/>
      <c r="CQ31" s="8"/>
      <c r="DB31" s="11" t="s">
        <v>171</v>
      </c>
      <c r="DC31" s="68" t="s">
        <v>158</v>
      </c>
      <c r="DD31" s="17" t="s">
        <v>131</v>
      </c>
      <c r="DE31" s="14">
        <v>600</v>
      </c>
      <c r="DF31" s="14">
        <v>60</v>
      </c>
      <c r="DG31" s="16" t="s">
        <v>159</v>
      </c>
      <c r="DH31" s="9" t="s">
        <v>147</v>
      </c>
      <c r="DI31" s="14" t="s">
        <v>133</v>
      </c>
      <c r="DJ31" s="14" t="s">
        <v>222</v>
      </c>
      <c r="DK31" s="14" t="s">
        <v>133</v>
      </c>
      <c r="DL31" s="14" t="s">
        <v>134</v>
      </c>
    </row>
    <row r="32" spans="5:116" ht="8.15" customHeight="1">
      <c r="E32" s="363"/>
      <c r="F32" s="449"/>
      <c r="G32" s="571"/>
      <c r="H32" s="497"/>
      <c r="I32" s="572"/>
      <c r="J32" s="558"/>
      <c r="K32" s="558"/>
      <c r="L32" s="558"/>
      <c r="M32" s="585"/>
      <c r="N32" s="525"/>
      <c r="O32" s="526"/>
      <c r="P32" s="526"/>
      <c r="Q32" s="526"/>
      <c r="R32" s="526"/>
      <c r="S32" s="526"/>
      <c r="T32" s="526"/>
      <c r="U32" s="526"/>
      <c r="V32" s="527"/>
      <c r="W32" s="452"/>
      <c r="X32" s="453"/>
      <c r="Y32" s="453"/>
      <c r="Z32" s="453"/>
      <c r="AA32" s="453"/>
      <c r="AB32" s="453"/>
      <c r="AC32" s="453"/>
      <c r="AD32" s="453"/>
      <c r="AE32" s="453"/>
      <c r="AF32" s="453"/>
      <c r="AG32" s="453"/>
      <c r="AH32" s="453"/>
      <c r="AI32" s="453"/>
      <c r="AJ32" s="453"/>
      <c r="AK32" s="453"/>
      <c r="AL32" s="453"/>
      <c r="AM32" s="453"/>
      <c r="AN32" s="453"/>
      <c r="AO32" s="454"/>
      <c r="AP32" s="334"/>
      <c r="AQ32" s="335"/>
      <c r="AR32" s="335"/>
      <c r="AS32" s="335"/>
      <c r="AT32" s="335"/>
      <c r="AU32" s="335"/>
      <c r="AV32" s="335"/>
      <c r="AW32" s="335"/>
      <c r="AX32" s="335"/>
      <c r="AY32" s="335"/>
      <c r="AZ32" s="335"/>
      <c r="BA32" s="335"/>
      <c r="BB32" s="335"/>
      <c r="BC32" s="335"/>
      <c r="BD32" s="335"/>
      <c r="BE32" s="335"/>
      <c r="BF32" s="335"/>
      <c r="BG32" s="335"/>
      <c r="BH32" s="336"/>
      <c r="BI32" s="79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535"/>
      <c r="BU32" s="536"/>
      <c r="BV32" s="536"/>
      <c r="BW32" s="537"/>
      <c r="BX32" s="487"/>
      <c r="BY32" s="394"/>
      <c r="BZ32" s="394"/>
      <c r="CA32" s="394"/>
      <c r="CB32" s="540"/>
      <c r="CC32" s="536"/>
      <c r="CD32" s="536"/>
      <c r="CE32" s="541"/>
      <c r="CF32" s="213"/>
      <c r="CG32" s="214"/>
      <c r="CH32" s="214"/>
      <c r="CI32" s="215"/>
      <c r="CK32" s="11"/>
      <c r="CL32" s="23"/>
      <c r="CM32" s="14">
        <v>10</v>
      </c>
      <c r="CN32" s="14">
        <v>10</v>
      </c>
      <c r="CO32" s="14">
        <v>10</v>
      </c>
      <c r="CP32" s="8"/>
      <c r="CQ32" s="8"/>
      <c r="DB32" s="11" t="s">
        <v>171</v>
      </c>
      <c r="DC32" s="68" t="s">
        <v>158</v>
      </c>
      <c r="DD32" s="17" t="s">
        <v>131</v>
      </c>
      <c r="DE32" s="14">
        <v>600</v>
      </c>
      <c r="DF32" s="14">
        <v>60</v>
      </c>
      <c r="DG32" s="16" t="s">
        <v>161</v>
      </c>
      <c r="DH32" s="9" t="s">
        <v>147</v>
      </c>
      <c r="DI32" s="14" t="s">
        <v>135</v>
      </c>
      <c r="DJ32" s="14" t="s">
        <v>223</v>
      </c>
      <c r="DK32" s="14" t="s">
        <v>135</v>
      </c>
      <c r="DL32" s="14" t="s">
        <v>136</v>
      </c>
    </row>
    <row r="33" spans="5:116" ht="8.15" customHeight="1">
      <c r="E33" s="363"/>
      <c r="F33" s="449"/>
      <c r="G33" s="571"/>
      <c r="H33" s="497"/>
      <c r="I33" s="572"/>
      <c r="J33" s="551" t="s">
        <v>69</v>
      </c>
      <c r="K33" s="552"/>
      <c r="L33" s="552"/>
      <c r="M33" s="583"/>
      <c r="N33" s="285" t="s">
        <v>70</v>
      </c>
      <c r="O33" s="286"/>
      <c r="P33" s="286"/>
      <c r="Q33" s="286"/>
      <c r="R33" s="286"/>
      <c r="S33" s="286"/>
      <c r="T33" s="286"/>
      <c r="U33" s="286"/>
      <c r="V33" s="287"/>
      <c r="W33" s="285" t="s">
        <v>166</v>
      </c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6"/>
      <c r="AJ33" s="286"/>
      <c r="AK33" s="286"/>
      <c r="AL33" s="286"/>
      <c r="AM33" s="286"/>
      <c r="AN33" s="286"/>
      <c r="AO33" s="287"/>
      <c r="AP33" s="175" t="s">
        <v>238</v>
      </c>
      <c r="AQ33" s="517"/>
      <c r="AR33" s="517"/>
      <c r="AS33" s="517"/>
      <c r="AT33" s="517"/>
      <c r="AU33" s="517"/>
      <c r="AV33" s="517"/>
      <c r="AW33" s="517"/>
      <c r="AX33" s="517"/>
      <c r="AY33" s="517"/>
      <c r="AZ33" s="517"/>
      <c r="BA33" s="517"/>
      <c r="BB33" s="517"/>
      <c r="BC33" s="517"/>
      <c r="BD33" s="517"/>
      <c r="BE33" s="517"/>
      <c r="BF33" s="517"/>
      <c r="BG33" s="517"/>
      <c r="BH33" s="518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218" t="str">
        <f>IF(AND(CM63="〇",CM65="〇"),"〇","")</f>
        <v/>
      </c>
      <c r="BU33" s="219"/>
      <c r="BV33" s="219"/>
      <c r="BW33" s="220"/>
      <c r="BX33" s="485" t="str">
        <f>IF(AND(CM63="×",CM65="〇"),"〇","")</f>
        <v/>
      </c>
      <c r="BY33" s="351"/>
      <c r="BZ33" s="351"/>
      <c r="CA33" s="352"/>
      <c r="CB33" s="236" t="str">
        <f>IF(CM65="×","〇","")</f>
        <v/>
      </c>
      <c r="CC33" s="219"/>
      <c r="CD33" s="219"/>
      <c r="CE33" s="237"/>
      <c r="CF33" s="207" t="s">
        <v>183</v>
      </c>
      <c r="CG33" s="208"/>
      <c r="CH33" s="208"/>
      <c r="CI33" s="209"/>
      <c r="CK33" s="11"/>
      <c r="CL33" s="23"/>
      <c r="CM33" s="14">
        <v>11</v>
      </c>
      <c r="CN33" s="14">
        <v>11</v>
      </c>
      <c r="CO33" s="14">
        <v>11</v>
      </c>
      <c r="CP33" s="8"/>
      <c r="CQ33" s="8"/>
      <c r="DB33" s="11" t="s">
        <v>171</v>
      </c>
      <c r="DC33" s="68" t="s">
        <v>158</v>
      </c>
      <c r="DD33" s="15" t="s">
        <v>131</v>
      </c>
      <c r="DE33" s="14">
        <v>600</v>
      </c>
      <c r="DF33" s="14">
        <v>90</v>
      </c>
      <c r="DG33" s="16" t="s">
        <v>162</v>
      </c>
      <c r="DH33" s="9" t="s">
        <v>147</v>
      </c>
      <c r="DI33" s="14" t="s">
        <v>136</v>
      </c>
      <c r="DJ33" s="14" t="s">
        <v>223</v>
      </c>
      <c r="DK33" s="14" t="s">
        <v>135</v>
      </c>
      <c r="DL33" s="14" t="s">
        <v>136</v>
      </c>
    </row>
    <row r="34" spans="5:116" ht="8.15" customHeight="1">
      <c r="E34" s="363"/>
      <c r="F34" s="449"/>
      <c r="G34" s="571"/>
      <c r="H34" s="497"/>
      <c r="I34" s="572"/>
      <c r="J34" s="554"/>
      <c r="K34" s="555"/>
      <c r="L34" s="555"/>
      <c r="M34" s="584"/>
      <c r="N34" s="258"/>
      <c r="O34" s="259"/>
      <c r="P34" s="259"/>
      <c r="Q34" s="259"/>
      <c r="R34" s="259"/>
      <c r="S34" s="259"/>
      <c r="T34" s="259"/>
      <c r="U34" s="259"/>
      <c r="V34" s="260"/>
      <c r="W34" s="258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60"/>
      <c r="AP34" s="519"/>
      <c r="AQ34" s="520"/>
      <c r="AR34" s="520"/>
      <c r="AS34" s="520"/>
      <c r="AT34" s="520"/>
      <c r="AU34" s="520"/>
      <c r="AV34" s="520"/>
      <c r="AW34" s="520"/>
      <c r="AX34" s="520"/>
      <c r="AY34" s="520"/>
      <c r="AZ34" s="520"/>
      <c r="BA34" s="520"/>
      <c r="BB34" s="520"/>
      <c r="BC34" s="520"/>
      <c r="BD34" s="520"/>
      <c r="BE34" s="520"/>
      <c r="BF34" s="520"/>
      <c r="BG34" s="520"/>
      <c r="BH34" s="521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221"/>
      <c r="BU34" s="222"/>
      <c r="BV34" s="222"/>
      <c r="BW34" s="223"/>
      <c r="BX34" s="486"/>
      <c r="BY34" s="353"/>
      <c r="BZ34" s="353"/>
      <c r="CA34" s="354"/>
      <c r="CB34" s="238"/>
      <c r="CC34" s="222"/>
      <c r="CD34" s="222"/>
      <c r="CE34" s="239"/>
      <c r="CF34" s="210"/>
      <c r="CG34" s="211"/>
      <c r="CH34" s="211"/>
      <c r="CI34" s="212"/>
      <c r="CK34" s="11"/>
      <c r="CL34" s="23"/>
      <c r="CM34" s="14">
        <v>12</v>
      </c>
      <c r="CN34" s="14">
        <v>12</v>
      </c>
      <c r="CO34" s="14">
        <v>12</v>
      </c>
      <c r="CP34" s="8"/>
      <c r="CQ34" s="8"/>
      <c r="DB34" s="11" t="s">
        <v>171</v>
      </c>
      <c r="DC34" s="68" t="s">
        <v>158</v>
      </c>
      <c r="DD34" s="15" t="s">
        <v>131</v>
      </c>
      <c r="DE34" s="14">
        <v>600</v>
      </c>
      <c r="DF34" s="14">
        <v>105</v>
      </c>
      <c r="DG34" s="16" t="s">
        <v>162</v>
      </c>
      <c r="DH34" s="9" t="s">
        <v>147</v>
      </c>
      <c r="DI34" s="14" t="s">
        <v>136</v>
      </c>
      <c r="DJ34" s="14" t="s">
        <v>223</v>
      </c>
      <c r="DK34" s="14" t="s">
        <v>135</v>
      </c>
      <c r="DL34" s="14" t="s">
        <v>136</v>
      </c>
    </row>
    <row r="35" spans="5:116" ht="8.15" customHeight="1">
      <c r="E35" s="363"/>
      <c r="F35" s="449"/>
      <c r="G35" s="571"/>
      <c r="H35" s="497"/>
      <c r="I35" s="572"/>
      <c r="J35" s="554"/>
      <c r="K35" s="555"/>
      <c r="L35" s="555"/>
      <c r="M35" s="584"/>
      <c r="N35" s="258"/>
      <c r="O35" s="259"/>
      <c r="P35" s="259"/>
      <c r="Q35" s="259"/>
      <c r="R35" s="259"/>
      <c r="S35" s="259"/>
      <c r="T35" s="259"/>
      <c r="U35" s="259"/>
      <c r="V35" s="260"/>
      <c r="W35" s="258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60"/>
      <c r="AP35" s="519"/>
      <c r="AQ35" s="520"/>
      <c r="AR35" s="520"/>
      <c r="AS35" s="520"/>
      <c r="AT35" s="520"/>
      <c r="AU35" s="520"/>
      <c r="AV35" s="520"/>
      <c r="AW35" s="520"/>
      <c r="AX35" s="520"/>
      <c r="AY35" s="520"/>
      <c r="AZ35" s="520"/>
      <c r="BA35" s="520"/>
      <c r="BB35" s="520"/>
      <c r="BC35" s="520"/>
      <c r="BD35" s="520"/>
      <c r="BE35" s="520"/>
      <c r="BF35" s="520"/>
      <c r="BG35" s="520"/>
      <c r="BH35" s="521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221"/>
      <c r="BU35" s="222"/>
      <c r="BV35" s="222"/>
      <c r="BW35" s="223"/>
      <c r="BX35" s="486"/>
      <c r="BY35" s="353"/>
      <c r="BZ35" s="353"/>
      <c r="CA35" s="354"/>
      <c r="CB35" s="238"/>
      <c r="CC35" s="222"/>
      <c r="CD35" s="222"/>
      <c r="CE35" s="239"/>
      <c r="CF35" s="210"/>
      <c r="CG35" s="211"/>
      <c r="CH35" s="211"/>
      <c r="CI35" s="212"/>
      <c r="CK35" s="11"/>
      <c r="CL35" s="23"/>
      <c r="CM35" s="14">
        <v>13</v>
      </c>
      <c r="CN35" s="14"/>
      <c r="CO35" s="14">
        <v>13</v>
      </c>
      <c r="CP35" s="8"/>
      <c r="CQ35" s="8"/>
      <c r="DB35" s="11" t="s">
        <v>171</v>
      </c>
      <c r="DC35" s="68" t="s">
        <v>158</v>
      </c>
      <c r="DD35" s="15" t="s">
        <v>131</v>
      </c>
      <c r="DE35" s="14">
        <v>750</v>
      </c>
      <c r="DF35" s="14">
        <v>45</v>
      </c>
      <c r="DG35" s="16" t="s">
        <v>161</v>
      </c>
      <c r="DH35" s="9" t="s">
        <v>147</v>
      </c>
      <c r="DI35" s="14" t="s">
        <v>135</v>
      </c>
      <c r="DJ35" s="14" t="s">
        <v>223</v>
      </c>
      <c r="DK35" s="14" t="s">
        <v>135</v>
      </c>
      <c r="DL35" s="14" t="s">
        <v>136</v>
      </c>
    </row>
    <row r="36" spans="5:116" ht="8.15" customHeight="1">
      <c r="E36" s="363"/>
      <c r="F36" s="449"/>
      <c r="G36" s="571"/>
      <c r="H36" s="497"/>
      <c r="I36" s="572"/>
      <c r="J36" s="554"/>
      <c r="K36" s="555"/>
      <c r="L36" s="555"/>
      <c r="M36" s="584"/>
      <c r="N36" s="258"/>
      <c r="O36" s="259"/>
      <c r="P36" s="259"/>
      <c r="Q36" s="259"/>
      <c r="R36" s="259"/>
      <c r="S36" s="259"/>
      <c r="T36" s="259"/>
      <c r="U36" s="259"/>
      <c r="V36" s="260"/>
      <c r="W36" s="258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60"/>
      <c r="AP36" s="519"/>
      <c r="AQ36" s="520"/>
      <c r="AR36" s="520"/>
      <c r="AS36" s="520"/>
      <c r="AT36" s="520"/>
      <c r="AU36" s="520"/>
      <c r="AV36" s="520"/>
      <c r="AW36" s="520"/>
      <c r="AX36" s="520"/>
      <c r="AY36" s="520"/>
      <c r="AZ36" s="520"/>
      <c r="BA36" s="520"/>
      <c r="BB36" s="520"/>
      <c r="BC36" s="520"/>
      <c r="BD36" s="520"/>
      <c r="BE36" s="520"/>
      <c r="BF36" s="520"/>
      <c r="BG36" s="520"/>
      <c r="BH36" s="521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221"/>
      <c r="BU36" s="222"/>
      <c r="BV36" s="222"/>
      <c r="BW36" s="223"/>
      <c r="BX36" s="486"/>
      <c r="BY36" s="353"/>
      <c r="BZ36" s="353"/>
      <c r="CA36" s="354"/>
      <c r="CB36" s="238"/>
      <c r="CC36" s="222"/>
      <c r="CD36" s="222"/>
      <c r="CE36" s="239"/>
      <c r="CF36" s="210"/>
      <c r="CG36" s="211"/>
      <c r="CH36" s="211"/>
      <c r="CI36" s="212"/>
      <c r="CL36" s="24"/>
      <c r="CM36" s="14">
        <v>14</v>
      </c>
      <c r="CN36" s="14"/>
      <c r="CO36" s="14">
        <v>14</v>
      </c>
      <c r="CP36" s="8"/>
      <c r="CQ36" s="8"/>
      <c r="DB36" s="11" t="s">
        <v>171</v>
      </c>
      <c r="DC36" s="68" t="s">
        <v>158</v>
      </c>
      <c r="DD36" s="15" t="s">
        <v>131</v>
      </c>
      <c r="DE36" s="14">
        <v>750</v>
      </c>
      <c r="DF36" s="14">
        <v>60</v>
      </c>
      <c r="DG36" s="16" t="s">
        <v>161</v>
      </c>
      <c r="DH36" s="9" t="s">
        <v>147</v>
      </c>
      <c r="DI36" s="14" t="s">
        <v>135</v>
      </c>
      <c r="DJ36" s="14" t="s">
        <v>223</v>
      </c>
      <c r="DK36" s="14" t="s">
        <v>135</v>
      </c>
      <c r="DL36" s="14" t="s">
        <v>136</v>
      </c>
    </row>
    <row r="37" spans="5:116" ht="8.15" customHeight="1">
      <c r="E37" s="363"/>
      <c r="F37" s="449"/>
      <c r="G37" s="571"/>
      <c r="H37" s="497"/>
      <c r="I37" s="572"/>
      <c r="J37" s="554"/>
      <c r="K37" s="555"/>
      <c r="L37" s="555"/>
      <c r="M37" s="584"/>
      <c r="N37" s="258"/>
      <c r="O37" s="259"/>
      <c r="P37" s="259"/>
      <c r="Q37" s="259"/>
      <c r="R37" s="259"/>
      <c r="S37" s="259"/>
      <c r="T37" s="259"/>
      <c r="U37" s="259"/>
      <c r="V37" s="260"/>
      <c r="W37" s="258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60"/>
      <c r="AP37" s="519"/>
      <c r="AQ37" s="520"/>
      <c r="AR37" s="520"/>
      <c r="AS37" s="520"/>
      <c r="AT37" s="520"/>
      <c r="AU37" s="520"/>
      <c r="AV37" s="520"/>
      <c r="AW37" s="520"/>
      <c r="AX37" s="520"/>
      <c r="AY37" s="520"/>
      <c r="AZ37" s="520"/>
      <c r="BA37" s="520"/>
      <c r="BB37" s="520"/>
      <c r="BC37" s="520"/>
      <c r="BD37" s="520"/>
      <c r="BE37" s="520"/>
      <c r="BF37" s="520"/>
      <c r="BG37" s="520"/>
      <c r="BH37" s="521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221"/>
      <c r="BU37" s="222"/>
      <c r="BV37" s="222"/>
      <c r="BW37" s="223"/>
      <c r="BX37" s="486"/>
      <c r="BY37" s="353"/>
      <c r="BZ37" s="353"/>
      <c r="CA37" s="354"/>
      <c r="CB37" s="238"/>
      <c r="CC37" s="222"/>
      <c r="CD37" s="222"/>
      <c r="CE37" s="239"/>
      <c r="CF37" s="210"/>
      <c r="CG37" s="211"/>
      <c r="CH37" s="211"/>
      <c r="CI37" s="212"/>
      <c r="CL37" s="24"/>
      <c r="CM37" s="14">
        <v>15</v>
      </c>
      <c r="CN37" s="14"/>
      <c r="CO37" s="14">
        <v>15</v>
      </c>
      <c r="CP37" s="8"/>
      <c r="CQ37" s="8"/>
      <c r="DB37" s="11" t="s">
        <v>171</v>
      </c>
      <c r="DC37" s="68" t="s">
        <v>158</v>
      </c>
      <c r="DD37" s="15" t="s">
        <v>131</v>
      </c>
      <c r="DE37" s="14">
        <v>750</v>
      </c>
      <c r="DF37" s="14">
        <v>90</v>
      </c>
      <c r="DG37" s="16" t="s">
        <v>162</v>
      </c>
      <c r="DH37" s="9" t="s">
        <v>147</v>
      </c>
      <c r="DI37" s="14" t="s">
        <v>136</v>
      </c>
      <c r="DJ37" s="14" t="s">
        <v>223</v>
      </c>
      <c r="DK37" s="14" t="s">
        <v>135</v>
      </c>
      <c r="DL37" s="14" t="s">
        <v>136</v>
      </c>
    </row>
    <row r="38" spans="5:116" ht="8.15" customHeight="1">
      <c r="E38" s="363"/>
      <c r="F38" s="449"/>
      <c r="G38" s="571"/>
      <c r="H38" s="497"/>
      <c r="I38" s="572"/>
      <c r="J38" s="554"/>
      <c r="K38" s="555"/>
      <c r="L38" s="555"/>
      <c r="M38" s="584"/>
      <c r="N38" s="258"/>
      <c r="O38" s="259"/>
      <c r="P38" s="259"/>
      <c r="Q38" s="259"/>
      <c r="R38" s="259"/>
      <c r="S38" s="259"/>
      <c r="T38" s="259"/>
      <c r="U38" s="259"/>
      <c r="V38" s="260"/>
      <c r="W38" s="258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60"/>
      <c r="AP38" s="259" t="s">
        <v>78</v>
      </c>
      <c r="AQ38" s="259"/>
      <c r="AR38" s="259"/>
      <c r="AS38" s="259"/>
      <c r="AT38" s="259"/>
      <c r="AU38" s="259"/>
      <c r="AV38" s="259"/>
      <c r="AW38" s="259"/>
      <c r="AX38" s="259"/>
      <c r="AY38" s="259"/>
      <c r="AZ38" s="259"/>
      <c r="BA38" s="259"/>
      <c r="BB38" s="259"/>
      <c r="BC38" s="259"/>
      <c r="BD38" s="259"/>
      <c r="BE38" s="259"/>
      <c r="BF38" s="259"/>
      <c r="BG38" s="259"/>
      <c r="BH38" s="260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221"/>
      <c r="BU38" s="222"/>
      <c r="BV38" s="222"/>
      <c r="BW38" s="223"/>
      <c r="BX38" s="486"/>
      <c r="BY38" s="353"/>
      <c r="BZ38" s="353"/>
      <c r="CA38" s="354"/>
      <c r="CB38" s="238"/>
      <c r="CC38" s="222"/>
      <c r="CD38" s="222"/>
      <c r="CE38" s="239"/>
      <c r="CF38" s="210"/>
      <c r="CG38" s="211"/>
      <c r="CH38" s="211"/>
      <c r="CI38" s="212"/>
      <c r="CL38" s="24"/>
      <c r="CM38" s="14">
        <v>16</v>
      </c>
      <c r="CN38" s="14"/>
      <c r="CO38" s="14">
        <v>16</v>
      </c>
      <c r="CP38" s="8"/>
      <c r="CQ38" s="8"/>
      <c r="DB38" s="11" t="s">
        <v>171</v>
      </c>
      <c r="DC38" s="68" t="s">
        <v>158</v>
      </c>
      <c r="DD38" s="15" t="s">
        <v>131</v>
      </c>
      <c r="DE38" s="14">
        <v>750</v>
      </c>
      <c r="DF38" s="14">
        <v>105</v>
      </c>
      <c r="DG38" s="16" t="s">
        <v>162</v>
      </c>
      <c r="DH38" s="9" t="s">
        <v>147</v>
      </c>
      <c r="DI38" s="14" t="s">
        <v>136</v>
      </c>
      <c r="DJ38" s="14" t="s">
        <v>223</v>
      </c>
      <c r="DK38" s="14" t="s">
        <v>135</v>
      </c>
      <c r="DL38" s="14" t="s">
        <v>136</v>
      </c>
    </row>
    <row r="39" spans="5:116" ht="8.15" customHeight="1">
      <c r="E39" s="363"/>
      <c r="F39" s="449"/>
      <c r="G39" s="571"/>
      <c r="H39" s="497"/>
      <c r="I39" s="572"/>
      <c r="J39" s="554"/>
      <c r="K39" s="555"/>
      <c r="L39" s="555"/>
      <c r="M39" s="584"/>
      <c r="N39" s="258"/>
      <c r="O39" s="259"/>
      <c r="P39" s="259"/>
      <c r="Q39" s="259"/>
      <c r="R39" s="259"/>
      <c r="S39" s="259"/>
      <c r="T39" s="259"/>
      <c r="U39" s="259"/>
      <c r="V39" s="260"/>
      <c r="W39" s="258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259"/>
      <c r="AO39" s="260"/>
      <c r="AP39" s="259"/>
      <c r="AQ39" s="259"/>
      <c r="AR39" s="259"/>
      <c r="AS39" s="259"/>
      <c r="AT39" s="259"/>
      <c r="AU39" s="259"/>
      <c r="AV39" s="259"/>
      <c r="AW39" s="259"/>
      <c r="AX39" s="259"/>
      <c r="AY39" s="259"/>
      <c r="AZ39" s="259"/>
      <c r="BA39" s="259"/>
      <c r="BB39" s="259"/>
      <c r="BC39" s="259"/>
      <c r="BD39" s="259"/>
      <c r="BE39" s="259"/>
      <c r="BF39" s="259"/>
      <c r="BG39" s="259"/>
      <c r="BH39" s="260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221"/>
      <c r="BU39" s="222"/>
      <c r="BV39" s="222"/>
      <c r="BW39" s="223"/>
      <c r="BX39" s="486"/>
      <c r="BY39" s="353"/>
      <c r="BZ39" s="353"/>
      <c r="CA39" s="354"/>
      <c r="CB39" s="238"/>
      <c r="CC39" s="222"/>
      <c r="CD39" s="222"/>
      <c r="CE39" s="239"/>
      <c r="CF39" s="210"/>
      <c r="CG39" s="211"/>
      <c r="CH39" s="211"/>
      <c r="CI39" s="212"/>
      <c r="CK39" s="11"/>
      <c r="CL39" s="23"/>
      <c r="CM39" s="14">
        <v>17</v>
      </c>
      <c r="CN39" s="14"/>
      <c r="CO39" s="14">
        <v>17</v>
      </c>
      <c r="CP39" s="8"/>
      <c r="CQ39" s="8"/>
      <c r="DB39" s="11" t="s">
        <v>171</v>
      </c>
      <c r="DC39" s="68" t="s">
        <v>158</v>
      </c>
      <c r="DD39" s="15" t="s">
        <v>132</v>
      </c>
      <c r="DE39" s="14">
        <v>900</v>
      </c>
      <c r="DF39" s="14">
        <v>45</v>
      </c>
      <c r="DG39" s="16" t="s">
        <v>161</v>
      </c>
      <c r="DH39" s="9" t="s">
        <v>147</v>
      </c>
      <c r="DI39" s="14" t="s">
        <v>135</v>
      </c>
      <c r="DJ39" s="14" t="s">
        <v>223</v>
      </c>
      <c r="DK39" s="14" t="s">
        <v>135</v>
      </c>
      <c r="DL39" s="14" t="s">
        <v>136</v>
      </c>
    </row>
    <row r="40" spans="5:116" ht="8.15" customHeight="1">
      <c r="E40" s="363"/>
      <c r="F40" s="449"/>
      <c r="G40" s="571"/>
      <c r="H40" s="497"/>
      <c r="I40" s="572"/>
      <c r="J40" s="554"/>
      <c r="K40" s="555"/>
      <c r="L40" s="555"/>
      <c r="M40" s="584"/>
      <c r="N40" s="258"/>
      <c r="O40" s="259"/>
      <c r="P40" s="259"/>
      <c r="Q40" s="259"/>
      <c r="R40" s="259"/>
      <c r="S40" s="259"/>
      <c r="T40" s="259"/>
      <c r="U40" s="259"/>
      <c r="V40" s="260"/>
      <c r="W40" s="258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259"/>
      <c r="AO40" s="260"/>
      <c r="AP40" s="259"/>
      <c r="AQ40" s="259"/>
      <c r="AR40" s="259"/>
      <c r="AS40" s="259"/>
      <c r="AT40" s="259"/>
      <c r="AU40" s="259"/>
      <c r="AV40" s="259"/>
      <c r="AW40" s="259"/>
      <c r="AX40" s="259"/>
      <c r="AY40" s="259"/>
      <c r="AZ40" s="259"/>
      <c r="BA40" s="259"/>
      <c r="BB40" s="259"/>
      <c r="BC40" s="259"/>
      <c r="BD40" s="259"/>
      <c r="BE40" s="259"/>
      <c r="BF40" s="259"/>
      <c r="BG40" s="259"/>
      <c r="BH40" s="260"/>
      <c r="BI40" s="272" t="s">
        <v>73</v>
      </c>
      <c r="BJ40" s="272"/>
      <c r="BK40" s="272"/>
      <c r="BL40" s="272"/>
      <c r="BM40" s="201"/>
      <c r="BN40" s="201"/>
      <c r="BO40" s="201"/>
      <c r="BP40" s="201"/>
      <c r="BQ40" s="204" t="s">
        <v>39</v>
      </c>
      <c r="BR40" s="204"/>
      <c r="BS40" s="204"/>
      <c r="BT40" s="221"/>
      <c r="BU40" s="222"/>
      <c r="BV40" s="222"/>
      <c r="BW40" s="223"/>
      <c r="BX40" s="486"/>
      <c r="BY40" s="353"/>
      <c r="BZ40" s="353"/>
      <c r="CA40" s="354"/>
      <c r="CB40" s="238"/>
      <c r="CC40" s="222"/>
      <c r="CD40" s="222"/>
      <c r="CE40" s="239"/>
      <c r="CF40" s="210"/>
      <c r="CG40" s="211"/>
      <c r="CH40" s="211"/>
      <c r="CI40" s="212"/>
      <c r="CK40" s="11"/>
      <c r="CL40" s="23"/>
      <c r="CM40" s="14">
        <v>18</v>
      </c>
      <c r="CN40" s="14"/>
      <c r="CO40" s="14">
        <v>18</v>
      </c>
      <c r="CP40" s="8"/>
      <c r="CQ40" s="8"/>
      <c r="DB40" s="11" t="s">
        <v>171</v>
      </c>
      <c r="DC40" s="68" t="s">
        <v>158</v>
      </c>
      <c r="DD40" s="15" t="s">
        <v>132</v>
      </c>
      <c r="DE40" s="14">
        <v>900</v>
      </c>
      <c r="DF40" s="14">
        <v>60</v>
      </c>
      <c r="DG40" s="16" t="s">
        <v>161</v>
      </c>
      <c r="DH40" s="9" t="s">
        <v>147</v>
      </c>
      <c r="DI40" s="14" t="s">
        <v>135</v>
      </c>
      <c r="DJ40" s="14" t="s">
        <v>223</v>
      </c>
      <c r="DK40" s="14" t="s">
        <v>135</v>
      </c>
      <c r="DL40" s="14" t="s">
        <v>136</v>
      </c>
    </row>
    <row r="41" spans="5:116" ht="8.15" customHeight="1">
      <c r="E41" s="363"/>
      <c r="F41" s="449"/>
      <c r="G41" s="571"/>
      <c r="H41" s="497"/>
      <c r="I41" s="572"/>
      <c r="J41" s="554"/>
      <c r="K41" s="555"/>
      <c r="L41" s="555"/>
      <c r="M41" s="584"/>
      <c r="N41" s="258"/>
      <c r="O41" s="259"/>
      <c r="P41" s="259"/>
      <c r="Q41" s="259"/>
      <c r="R41" s="259"/>
      <c r="S41" s="259"/>
      <c r="T41" s="259"/>
      <c r="U41" s="259"/>
      <c r="V41" s="260"/>
      <c r="W41" s="258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60"/>
      <c r="AP41" s="259"/>
      <c r="AQ41" s="259"/>
      <c r="AR41" s="259"/>
      <c r="AS41" s="259"/>
      <c r="AT41" s="259"/>
      <c r="AU41" s="259"/>
      <c r="AV41" s="259"/>
      <c r="AW41" s="259"/>
      <c r="AX41" s="259"/>
      <c r="AY41" s="259"/>
      <c r="AZ41" s="259"/>
      <c r="BA41" s="259"/>
      <c r="BB41" s="259"/>
      <c r="BC41" s="259"/>
      <c r="BD41" s="259"/>
      <c r="BE41" s="259"/>
      <c r="BF41" s="259"/>
      <c r="BG41" s="259"/>
      <c r="BH41" s="260"/>
      <c r="BI41" s="272"/>
      <c r="BJ41" s="272"/>
      <c r="BK41" s="272"/>
      <c r="BL41" s="272"/>
      <c r="BM41" s="252"/>
      <c r="BN41" s="252"/>
      <c r="BO41" s="252"/>
      <c r="BP41" s="252"/>
      <c r="BQ41" s="204"/>
      <c r="BR41" s="204"/>
      <c r="BS41" s="204"/>
      <c r="BT41" s="221"/>
      <c r="BU41" s="222"/>
      <c r="BV41" s="222"/>
      <c r="BW41" s="223"/>
      <c r="BX41" s="486"/>
      <c r="BY41" s="353"/>
      <c r="BZ41" s="353"/>
      <c r="CA41" s="354"/>
      <c r="CB41" s="238"/>
      <c r="CC41" s="222"/>
      <c r="CD41" s="222"/>
      <c r="CE41" s="239"/>
      <c r="CF41" s="210"/>
      <c r="CG41" s="211"/>
      <c r="CH41" s="211"/>
      <c r="CI41" s="212"/>
      <c r="CK41" s="11"/>
      <c r="CL41" s="23"/>
      <c r="CM41" s="14">
        <v>19</v>
      </c>
      <c r="CN41" s="14"/>
      <c r="CO41" s="14">
        <v>19</v>
      </c>
      <c r="CP41" s="8"/>
      <c r="CQ41" s="8"/>
      <c r="DB41" s="11" t="s">
        <v>171</v>
      </c>
      <c r="DC41" s="68" t="s">
        <v>158</v>
      </c>
      <c r="DD41" s="15" t="s">
        <v>132</v>
      </c>
      <c r="DE41" s="14">
        <v>900</v>
      </c>
      <c r="DF41" s="14">
        <v>90</v>
      </c>
      <c r="DG41" s="16" t="s">
        <v>162</v>
      </c>
      <c r="DH41" s="9" t="s">
        <v>147</v>
      </c>
      <c r="DI41" s="14" t="s">
        <v>136</v>
      </c>
      <c r="DJ41" s="14" t="s">
        <v>223</v>
      </c>
      <c r="DK41" s="14" t="s">
        <v>135</v>
      </c>
      <c r="DL41" s="14" t="s">
        <v>136</v>
      </c>
    </row>
    <row r="42" spans="5:116" ht="8.15" customHeight="1">
      <c r="E42" s="363"/>
      <c r="F42" s="449"/>
      <c r="G42" s="571"/>
      <c r="H42" s="497"/>
      <c r="I42" s="572"/>
      <c r="J42" s="554"/>
      <c r="K42" s="555"/>
      <c r="L42" s="555"/>
      <c r="M42" s="584"/>
      <c r="N42" s="258"/>
      <c r="O42" s="259"/>
      <c r="P42" s="259"/>
      <c r="Q42" s="259"/>
      <c r="R42" s="259"/>
      <c r="S42" s="259"/>
      <c r="T42" s="259"/>
      <c r="U42" s="259"/>
      <c r="V42" s="260"/>
      <c r="W42" s="258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59"/>
      <c r="AL42" s="259"/>
      <c r="AM42" s="259"/>
      <c r="AN42" s="259"/>
      <c r="AO42" s="260"/>
      <c r="AP42" s="259"/>
      <c r="AQ42" s="259"/>
      <c r="AR42" s="259"/>
      <c r="AS42" s="259"/>
      <c r="AT42" s="259"/>
      <c r="AU42" s="259"/>
      <c r="AV42" s="259"/>
      <c r="AW42" s="259"/>
      <c r="AX42" s="259"/>
      <c r="AY42" s="259"/>
      <c r="AZ42" s="259"/>
      <c r="BA42" s="259"/>
      <c r="BB42" s="259"/>
      <c r="BC42" s="259"/>
      <c r="BD42" s="259"/>
      <c r="BE42" s="259"/>
      <c r="BF42" s="259"/>
      <c r="BG42" s="259"/>
      <c r="BH42" s="260"/>
      <c r="BI42" s="62"/>
      <c r="BJ42" s="62"/>
      <c r="BK42" s="82"/>
      <c r="BL42" s="82"/>
      <c r="BM42" s="62"/>
      <c r="BN42" s="62"/>
      <c r="BO42" s="82"/>
      <c r="BP42" s="82"/>
      <c r="BQ42" s="82"/>
      <c r="BR42" s="82"/>
      <c r="BS42" s="83"/>
      <c r="BT42" s="221"/>
      <c r="BU42" s="222"/>
      <c r="BV42" s="222"/>
      <c r="BW42" s="223"/>
      <c r="BX42" s="486"/>
      <c r="BY42" s="353"/>
      <c r="BZ42" s="353"/>
      <c r="CA42" s="354"/>
      <c r="CB42" s="238"/>
      <c r="CC42" s="222"/>
      <c r="CD42" s="222"/>
      <c r="CE42" s="239"/>
      <c r="CF42" s="210"/>
      <c r="CG42" s="211"/>
      <c r="CH42" s="211"/>
      <c r="CI42" s="212"/>
      <c r="CK42" s="11"/>
      <c r="CL42" s="23"/>
      <c r="CM42" s="14">
        <v>20</v>
      </c>
      <c r="CN42" s="14"/>
      <c r="CO42" s="14">
        <v>20</v>
      </c>
      <c r="CP42" s="8"/>
      <c r="CQ42" s="8"/>
      <c r="DB42" s="11" t="s">
        <v>171</v>
      </c>
      <c r="DC42" s="68" t="s">
        <v>158</v>
      </c>
      <c r="DD42" s="15" t="s">
        <v>132</v>
      </c>
      <c r="DE42" s="14">
        <v>900</v>
      </c>
      <c r="DF42" s="14">
        <v>105</v>
      </c>
      <c r="DG42" s="16" t="s">
        <v>162</v>
      </c>
      <c r="DH42" s="9" t="s">
        <v>147</v>
      </c>
      <c r="DI42" s="14" t="s">
        <v>136</v>
      </c>
      <c r="DJ42" s="14" t="s">
        <v>223</v>
      </c>
      <c r="DK42" s="14" t="s">
        <v>135</v>
      </c>
      <c r="DL42" s="14" t="s">
        <v>136</v>
      </c>
    </row>
    <row r="43" spans="5:116" ht="8.15" customHeight="1">
      <c r="E43" s="363"/>
      <c r="F43" s="449"/>
      <c r="G43" s="571"/>
      <c r="H43" s="497"/>
      <c r="I43" s="572"/>
      <c r="J43" s="554"/>
      <c r="K43" s="555"/>
      <c r="L43" s="555"/>
      <c r="M43" s="584"/>
      <c r="N43" s="258"/>
      <c r="O43" s="259"/>
      <c r="P43" s="259"/>
      <c r="Q43" s="259"/>
      <c r="R43" s="259"/>
      <c r="S43" s="259"/>
      <c r="T43" s="259"/>
      <c r="U43" s="259"/>
      <c r="V43" s="260"/>
      <c r="W43" s="258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259"/>
      <c r="AN43" s="259"/>
      <c r="AO43" s="260"/>
      <c r="AP43" s="262" t="s">
        <v>77</v>
      </c>
      <c r="AQ43" s="262"/>
      <c r="AR43" s="262"/>
      <c r="AS43" s="262"/>
      <c r="AT43" s="262"/>
      <c r="AU43" s="262"/>
      <c r="AV43" s="262"/>
      <c r="AW43" s="262"/>
      <c r="AX43" s="262"/>
      <c r="AY43" s="262"/>
      <c r="AZ43" s="256"/>
      <c r="BA43" s="256"/>
      <c r="BB43" s="256"/>
      <c r="BC43" s="256"/>
      <c r="BD43" s="256"/>
      <c r="BE43" s="263" t="s">
        <v>39</v>
      </c>
      <c r="BF43" s="263"/>
      <c r="BG43" s="263"/>
      <c r="BH43" s="84"/>
      <c r="BI43" s="272" t="s">
        <v>72</v>
      </c>
      <c r="BJ43" s="272"/>
      <c r="BK43" s="272"/>
      <c r="BL43" s="272"/>
      <c r="BM43" s="201"/>
      <c r="BN43" s="201"/>
      <c r="BO43" s="201"/>
      <c r="BP43" s="201"/>
      <c r="BQ43" s="204" t="s">
        <v>39</v>
      </c>
      <c r="BR43" s="204"/>
      <c r="BS43" s="273"/>
      <c r="BT43" s="221"/>
      <c r="BU43" s="222"/>
      <c r="BV43" s="222"/>
      <c r="BW43" s="223"/>
      <c r="BX43" s="486"/>
      <c r="BY43" s="353"/>
      <c r="BZ43" s="353"/>
      <c r="CA43" s="354"/>
      <c r="CB43" s="238"/>
      <c r="CC43" s="222"/>
      <c r="CD43" s="222"/>
      <c r="CE43" s="239"/>
      <c r="CF43" s="210"/>
      <c r="CG43" s="211"/>
      <c r="CH43" s="211"/>
      <c r="CI43" s="212"/>
      <c r="CK43" s="11"/>
      <c r="CL43" s="23"/>
      <c r="CM43" s="14">
        <v>21</v>
      </c>
      <c r="CN43" s="14"/>
      <c r="CO43" s="14">
        <v>21</v>
      </c>
      <c r="CP43" s="8"/>
      <c r="CQ43" s="8"/>
      <c r="DB43" s="11" t="s">
        <v>171</v>
      </c>
      <c r="DC43" s="68" t="s">
        <v>158</v>
      </c>
      <c r="DD43" s="15" t="s">
        <v>132</v>
      </c>
      <c r="DE43" s="14">
        <v>1000</v>
      </c>
      <c r="DF43" s="14">
        <v>45</v>
      </c>
      <c r="DG43" s="16" t="s">
        <v>161</v>
      </c>
      <c r="DH43" s="9" t="s">
        <v>147</v>
      </c>
      <c r="DI43" s="14" t="s">
        <v>135</v>
      </c>
      <c r="DJ43" s="14" t="s">
        <v>223</v>
      </c>
      <c r="DK43" s="14" t="s">
        <v>135</v>
      </c>
      <c r="DL43" s="14" t="s">
        <v>136</v>
      </c>
    </row>
    <row r="44" spans="5:116" ht="8.15" customHeight="1">
      <c r="E44" s="363"/>
      <c r="F44" s="449"/>
      <c r="G44" s="571"/>
      <c r="H44" s="497"/>
      <c r="I44" s="572"/>
      <c r="J44" s="554"/>
      <c r="K44" s="555"/>
      <c r="L44" s="555"/>
      <c r="M44" s="584"/>
      <c r="N44" s="258"/>
      <c r="O44" s="259"/>
      <c r="P44" s="259"/>
      <c r="Q44" s="259"/>
      <c r="R44" s="259"/>
      <c r="S44" s="259"/>
      <c r="T44" s="259"/>
      <c r="U44" s="259"/>
      <c r="V44" s="260"/>
      <c r="W44" s="258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59"/>
      <c r="AO44" s="260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57"/>
      <c r="BA44" s="257"/>
      <c r="BB44" s="257"/>
      <c r="BC44" s="257"/>
      <c r="BD44" s="257"/>
      <c r="BE44" s="263"/>
      <c r="BF44" s="263"/>
      <c r="BG44" s="263"/>
      <c r="BH44" s="84"/>
      <c r="BI44" s="272"/>
      <c r="BJ44" s="272"/>
      <c r="BK44" s="272"/>
      <c r="BL44" s="272"/>
      <c r="BM44" s="252"/>
      <c r="BN44" s="252"/>
      <c r="BO44" s="252"/>
      <c r="BP44" s="252"/>
      <c r="BQ44" s="204"/>
      <c r="BR44" s="204"/>
      <c r="BS44" s="273"/>
      <c r="BT44" s="221"/>
      <c r="BU44" s="222"/>
      <c r="BV44" s="222"/>
      <c r="BW44" s="223"/>
      <c r="BX44" s="486"/>
      <c r="BY44" s="353"/>
      <c r="BZ44" s="353"/>
      <c r="CA44" s="354"/>
      <c r="CB44" s="238"/>
      <c r="CC44" s="222"/>
      <c r="CD44" s="222"/>
      <c r="CE44" s="239"/>
      <c r="CF44" s="210"/>
      <c r="CG44" s="211"/>
      <c r="CH44" s="211"/>
      <c r="CI44" s="212"/>
      <c r="CK44" s="11"/>
      <c r="CL44" s="23"/>
      <c r="CM44" s="14">
        <v>22</v>
      </c>
      <c r="CN44" s="14"/>
      <c r="CO44" s="14">
        <v>22</v>
      </c>
      <c r="CP44" s="8"/>
      <c r="CQ44" s="8"/>
      <c r="DB44" s="11" t="s">
        <v>171</v>
      </c>
      <c r="DC44" s="68" t="s">
        <v>158</v>
      </c>
      <c r="DD44" s="15" t="s">
        <v>132</v>
      </c>
      <c r="DE44" s="14">
        <v>1000</v>
      </c>
      <c r="DF44" s="14">
        <v>60</v>
      </c>
      <c r="DG44" s="16" t="s">
        <v>161</v>
      </c>
      <c r="DH44" s="9" t="s">
        <v>147</v>
      </c>
      <c r="DI44" s="14" t="s">
        <v>135</v>
      </c>
      <c r="DJ44" s="14" t="s">
        <v>223</v>
      </c>
      <c r="DK44" s="14" t="s">
        <v>135</v>
      </c>
      <c r="DL44" s="14" t="s">
        <v>136</v>
      </c>
    </row>
    <row r="45" spans="5:116" ht="8.15" customHeight="1">
      <c r="E45" s="363"/>
      <c r="F45" s="449"/>
      <c r="G45" s="571"/>
      <c r="H45" s="497"/>
      <c r="I45" s="572"/>
      <c r="J45" s="554"/>
      <c r="K45" s="555"/>
      <c r="L45" s="555"/>
      <c r="M45" s="584"/>
      <c r="N45" s="258"/>
      <c r="O45" s="259"/>
      <c r="P45" s="259"/>
      <c r="Q45" s="259"/>
      <c r="R45" s="259"/>
      <c r="S45" s="259"/>
      <c r="T45" s="259"/>
      <c r="U45" s="259"/>
      <c r="V45" s="260"/>
      <c r="W45" s="258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  <c r="AJ45" s="259"/>
      <c r="AK45" s="259"/>
      <c r="AL45" s="259"/>
      <c r="AM45" s="259"/>
      <c r="AN45" s="259"/>
      <c r="AO45" s="260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8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221"/>
      <c r="BU45" s="222"/>
      <c r="BV45" s="222"/>
      <c r="BW45" s="223"/>
      <c r="BX45" s="486"/>
      <c r="BY45" s="353"/>
      <c r="BZ45" s="353"/>
      <c r="CA45" s="354"/>
      <c r="CB45" s="238"/>
      <c r="CC45" s="222"/>
      <c r="CD45" s="222"/>
      <c r="CE45" s="239"/>
      <c r="CF45" s="210"/>
      <c r="CG45" s="211"/>
      <c r="CH45" s="211"/>
      <c r="CI45" s="212"/>
      <c r="CK45" s="11"/>
      <c r="CL45" s="23"/>
      <c r="CM45" s="14">
        <v>23</v>
      </c>
      <c r="CN45" s="14"/>
      <c r="CO45" s="14">
        <v>23</v>
      </c>
      <c r="CP45" s="8"/>
      <c r="CQ45" s="8"/>
      <c r="DB45" s="11" t="s">
        <v>171</v>
      </c>
      <c r="DC45" s="68" t="s">
        <v>158</v>
      </c>
      <c r="DD45" s="15" t="s">
        <v>132</v>
      </c>
      <c r="DE45" s="14">
        <v>1000</v>
      </c>
      <c r="DF45" s="14">
        <v>90</v>
      </c>
      <c r="DG45" s="16" t="s">
        <v>162</v>
      </c>
      <c r="DH45" s="9" t="s">
        <v>147</v>
      </c>
      <c r="DI45" s="14" t="s">
        <v>136</v>
      </c>
      <c r="DJ45" s="14" t="s">
        <v>223</v>
      </c>
      <c r="DK45" s="14" t="s">
        <v>135</v>
      </c>
      <c r="DL45" s="14" t="s">
        <v>136</v>
      </c>
    </row>
    <row r="46" spans="5:116" ht="8.15" customHeight="1">
      <c r="E46" s="363"/>
      <c r="F46" s="449"/>
      <c r="G46" s="571"/>
      <c r="H46" s="497"/>
      <c r="I46" s="572"/>
      <c r="J46" s="554"/>
      <c r="K46" s="555"/>
      <c r="L46" s="555"/>
      <c r="M46" s="584"/>
      <c r="N46" s="258"/>
      <c r="O46" s="259"/>
      <c r="P46" s="259"/>
      <c r="Q46" s="259"/>
      <c r="R46" s="259"/>
      <c r="S46" s="259"/>
      <c r="T46" s="259"/>
      <c r="U46" s="259"/>
      <c r="V46" s="260"/>
      <c r="W46" s="258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59"/>
      <c r="AJ46" s="259"/>
      <c r="AK46" s="259"/>
      <c r="AL46" s="259"/>
      <c r="AM46" s="259"/>
      <c r="AN46" s="259"/>
      <c r="AO46" s="260"/>
      <c r="AP46" s="262" t="s">
        <v>76</v>
      </c>
      <c r="AQ46" s="262"/>
      <c r="AR46" s="262"/>
      <c r="AS46" s="262"/>
      <c r="AT46" s="262"/>
      <c r="AU46" s="262"/>
      <c r="AV46" s="262"/>
      <c r="AW46" s="262"/>
      <c r="AX46" s="262"/>
      <c r="AY46" s="262"/>
      <c r="AZ46" s="256"/>
      <c r="BA46" s="256"/>
      <c r="BB46" s="256"/>
      <c r="BC46" s="256"/>
      <c r="BD46" s="256"/>
      <c r="BE46" s="263" t="s">
        <v>39</v>
      </c>
      <c r="BF46" s="263"/>
      <c r="BG46" s="263"/>
      <c r="BH46" s="81"/>
      <c r="BI46" s="272" t="s">
        <v>110</v>
      </c>
      <c r="BJ46" s="272"/>
      <c r="BK46" s="272"/>
      <c r="BL46" s="272"/>
      <c r="BM46" s="247" t="str">
        <f>IF(OR(BM40="",BM43=""),"",BM43-BM40)</f>
        <v/>
      </c>
      <c r="BN46" s="247"/>
      <c r="BO46" s="247"/>
      <c r="BP46" s="247"/>
      <c r="BQ46" s="204" t="s">
        <v>39</v>
      </c>
      <c r="BR46" s="204"/>
      <c r="BS46" s="273"/>
      <c r="BT46" s="221"/>
      <c r="BU46" s="222"/>
      <c r="BV46" s="222"/>
      <c r="BW46" s="223"/>
      <c r="BX46" s="486"/>
      <c r="BY46" s="353"/>
      <c r="BZ46" s="353"/>
      <c r="CA46" s="354"/>
      <c r="CB46" s="238"/>
      <c r="CC46" s="222"/>
      <c r="CD46" s="222"/>
      <c r="CE46" s="239"/>
      <c r="CF46" s="210"/>
      <c r="CG46" s="211"/>
      <c r="CH46" s="211"/>
      <c r="CI46" s="212"/>
      <c r="CK46" s="11"/>
      <c r="CL46" s="23"/>
      <c r="CM46" s="14">
        <v>24</v>
      </c>
      <c r="CN46" s="14"/>
      <c r="CO46" s="14">
        <v>24</v>
      </c>
      <c r="CP46" s="8"/>
      <c r="CQ46" s="8"/>
      <c r="DB46" s="11" t="s">
        <v>171</v>
      </c>
      <c r="DC46" s="68" t="s">
        <v>158</v>
      </c>
      <c r="DD46" s="15" t="s">
        <v>132</v>
      </c>
      <c r="DE46" s="14">
        <v>1000</v>
      </c>
      <c r="DF46" s="14">
        <v>105</v>
      </c>
      <c r="DG46" s="16" t="s">
        <v>162</v>
      </c>
      <c r="DH46" s="9" t="s">
        <v>147</v>
      </c>
      <c r="DI46" s="14" t="s">
        <v>136</v>
      </c>
      <c r="DJ46" s="14" t="s">
        <v>223</v>
      </c>
      <c r="DK46" s="14" t="s">
        <v>135</v>
      </c>
      <c r="DL46" s="14" t="s">
        <v>136</v>
      </c>
    </row>
    <row r="47" spans="5:116" ht="8.15" customHeight="1">
      <c r="E47" s="363"/>
      <c r="F47" s="449"/>
      <c r="G47" s="571"/>
      <c r="H47" s="497"/>
      <c r="I47" s="572"/>
      <c r="J47" s="554"/>
      <c r="K47" s="555"/>
      <c r="L47" s="555"/>
      <c r="M47" s="584"/>
      <c r="N47" s="258"/>
      <c r="O47" s="259"/>
      <c r="P47" s="259"/>
      <c r="Q47" s="259"/>
      <c r="R47" s="259"/>
      <c r="S47" s="259"/>
      <c r="T47" s="259"/>
      <c r="U47" s="259"/>
      <c r="V47" s="260"/>
      <c r="W47" s="258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60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57"/>
      <c r="BA47" s="257"/>
      <c r="BB47" s="257"/>
      <c r="BC47" s="257"/>
      <c r="BD47" s="257"/>
      <c r="BE47" s="263"/>
      <c r="BF47" s="263"/>
      <c r="BG47" s="263"/>
      <c r="BH47" s="81"/>
      <c r="BI47" s="272"/>
      <c r="BJ47" s="272"/>
      <c r="BK47" s="272"/>
      <c r="BL47" s="272"/>
      <c r="BM47" s="248"/>
      <c r="BN47" s="248"/>
      <c r="BO47" s="248"/>
      <c r="BP47" s="248"/>
      <c r="BQ47" s="204"/>
      <c r="BR47" s="204"/>
      <c r="BS47" s="273"/>
      <c r="BT47" s="221"/>
      <c r="BU47" s="222"/>
      <c r="BV47" s="222"/>
      <c r="BW47" s="223"/>
      <c r="BX47" s="486"/>
      <c r="BY47" s="353"/>
      <c r="BZ47" s="353"/>
      <c r="CA47" s="354"/>
      <c r="CB47" s="238"/>
      <c r="CC47" s="222"/>
      <c r="CD47" s="222"/>
      <c r="CE47" s="239"/>
      <c r="CF47" s="210"/>
      <c r="CG47" s="211"/>
      <c r="CH47" s="211"/>
      <c r="CI47" s="212"/>
      <c r="CK47" s="11"/>
      <c r="CL47" s="23"/>
      <c r="CM47" s="14">
        <v>25</v>
      </c>
      <c r="CN47" s="14"/>
      <c r="CO47" s="14">
        <v>25</v>
      </c>
      <c r="CP47" s="8"/>
      <c r="CQ47" s="8"/>
      <c r="DC47" s="11" t="s">
        <v>170</v>
      </c>
      <c r="DD47" s="15" t="s">
        <v>157</v>
      </c>
      <c r="DE47" s="14">
        <v>320</v>
      </c>
      <c r="DF47" s="14">
        <v>45</v>
      </c>
      <c r="DG47" s="16" t="s">
        <v>159</v>
      </c>
      <c r="DH47" s="9" t="s">
        <v>146</v>
      </c>
      <c r="DI47" s="14" t="s">
        <v>138</v>
      </c>
      <c r="DJ47" s="14" t="s">
        <v>224</v>
      </c>
      <c r="DK47" s="14" t="s">
        <v>138</v>
      </c>
      <c r="DL47" s="14" t="s">
        <v>139</v>
      </c>
    </row>
    <row r="48" spans="5:116" ht="8.15" customHeight="1">
      <c r="E48" s="363"/>
      <c r="F48" s="449"/>
      <c r="G48" s="571"/>
      <c r="H48" s="497"/>
      <c r="I48" s="572"/>
      <c r="J48" s="557"/>
      <c r="K48" s="558"/>
      <c r="L48" s="558"/>
      <c r="M48" s="585"/>
      <c r="N48" s="334"/>
      <c r="O48" s="335"/>
      <c r="P48" s="335"/>
      <c r="Q48" s="335"/>
      <c r="R48" s="335"/>
      <c r="S48" s="335"/>
      <c r="T48" s="335"/>
      <c r="U48" s="335"/>
      <c r="V48" s="336"/>
      <c r="W48" s="334"/>
      <c r="X48" s="335"/>
      <c r="Y48" s="335"/>
      <c r="Z48" s="335"/>
      <c r="AA48" s="335"/>
      <c r="AB48" s="335"/>
      <c r="AC48" s="335"/>
      <c r="AD48" s="335"/>
      <c r="AE48" s="335"/>
      <c r="AF48" s="335"/>
      <c r="AG48" s="335"/>
      <c r="AH48" s="335"/>
      <c r="AI48" s="335"/>
      <c r="AJ48" s="335"/>
      <c r="AK48" s="335"/>
      <c r="AL48" s="335"/>
      <c r="AM48" s="335"/>
      <c r="AN48" s="335"/>
      <c r="AO48" s="336"/>
      <c r="AP48" s="85"/>
      <c r="AQ48" s="85"/>
      <c r="AR48" s="85"/>
      <c r="AS48" s="85"/>
      <c r="AT48" s="85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5"/>
      <c r="BG48" s="85"/>
      <c r="BH48" s="87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8"/>
      <c r="BT48" s="224"/>
      <c r="BU48" s="225"/>
      <c r="BV48" s="225"/>
      <c r="BW48" s="226"/>
      <c r="BX48" s="487"/>
      <c r="BY48" s="394"/>
      <c r="BZ48" s="394"/>
      <c r="CA48" s="395"/>
      <c r="CB48" s="240"/>
      <c r="CC48" s="225"/>
      <c r="CD48" s="225"/>
      <c r="CE48" s="241"/>
      <c r="CF48" s="213"/>
      <c r="CG48" s="214"/>
      <c r="CH48" s="214"/>
      <c r="CI48" s="215"/>
      <c r="CK48" s="11"/>
      <c r="CL48" s="23"/>
      <c r="CM48" s="14">
        <v>26</v>
      </c>
      <c r="CN48" s="14"/>
      <c r="CO48" s="14">
        <v>26</v>
      </c>
      <c r="CP48" s="8"/>
      <c r="CQ48" s="8"/>
      <c r="DC48" s="11" t="s">
        <v>170</v>
      </c>
      <c r="DD48" s="15" t="s">
        <v>157</v>
      </c>
      <c r="DE48" s="14">
        <v>450</v>
      </c>
      <c r="DF48" s="14">
        <v>45</v>
      </c>
      <c r="DG48" s="16" t="s">
        <v>159</v>
      </c>
      <c r="DH48" s="9" t="s">
        <v>146</v>
      </c>
      <c r="DI48" s="14" t="s">
        <v>138</v>
      </c>
      <c r="DJ48" s="14" t="s">
        <v>224</v>
      </c>
      <c r="DK48" s="14" t="s">
        <v>138</v>
      </c>
      <c r="DL48" s="14" t="s">
        <v>139</v>
      </c>
    </row>
    <row r="49" spans="5:116" ht="8.15" customHeight="1">
      <c r="E49" s="363"/>
      <c r="F49" s="449"/>
      <c r="G49" s="571"/>
      <c r="H49" s="497"/>
      <c r="I49" s="572"/>
      <c r="J49" s="493" t="s">
        <v>26</v>
      </c>
      <c r="K49" s="494"/>
      <c r="L49" s="494"/>
      <c r="M49" s="495"/>
      <c r="N49" s="285" t="s">
        <v>27</v>
      </c>
      <c r="O49" s="286"/>
      <c r="P49" s="286"/>
      <c r="Q49" s="286"/>
      <c r="R49" s="286"/>
      <c r="S49" s="286"/>
      <c r="T49" s="286"/>
      <c r="U49" s="286"/>
      <c r="V49" s="286"/>
      <c r="W49" s="290" t="s">
        <v>167</v>
      </c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2"/>
      <c r="AP49" s="285" t="s">
        <v>239</v>
      </c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7"/>
      <c r="BI49" s="242" t="s">
        <v>111</v>
      </c>
      <c r="BJ49" s="231"/>
      <c r="BK49" s="231"/>
      <c r="BL49" s="231"/>
      <c r="BM49" s="231"/>
      <c r="BN49" s="231"/>
      <c r="BO49" s="231"/>
      <c r="BP49" s="231"/>
      <c r="BQ49" s="231"/>
      <c r="BR49" s="231"/>
      <c r="BS49" s="243"/>
      <c r="BT49" s="218" t="str">
        <f>IF(AND(CP77="〇",CQ77="〇"),"〇","")</f>
        <v/>
      </c>
      <c r="BU49" s="219"/>
      <c r="BV49" s="219"/>
      <c r="BW49" s="220"/>
      <c r="BX49" s="485" t="str">
        <f>IF(AND(CP77="×",CQ77="〇"),"〇","")</f>
        <v/>
      </c>
      <c r="BY49" s="351"/>
      <c r="BZ49" s="351"/>
      <c r="CA49" s="352"/>
      <c r="CB49" s="236" t="str">
        <f>IF(CQ77="×","〇","")</f>
        <v/>
      </c>
      <c r="CC49" s="219"/>
      <c r="CD49" s="219"/>
      <c r="CE49" s="237"/>
      <c r="CF49" s="207" t="s">
        <v>183</v>
      </c>
      <c r="CG49" s="208"/>
      <c r="CH49" s="208"/>
      <c r="CI49" s="209"/>
      <c r="CK49" s="11"/>
      <c r="CL49" s="23"/>
      <c r="CM49" s="14">
        <v>27</v>
      </c>
      <c r="CN49" s="14"/>
      <c r="CO49" s="14">
        <v>27</v>
      </c>
      <c r="CP49" s="8"/>
      <c r="CQ49" s="8"/>
      <c r="DC49" s="11" t="s">
        <v>170</v>
      </c>
      <c r="DD49" s="15" t="s">
        <v>157</v>
      </c>
      <c r="DE49" s="14">
        <v>450</v>
      </c>
      <c r="DF49" s="14">
        <v>60</v>
      </c>
      <c r="DG49" s="16" t="s">
        <v>159</v>
      </c>
      <c r="DH49" s="9" t="s">
        <v>146</v>
      </c>
      <c r="DI49" s="14" t="s">
        <v>138</v>
      </c>
      <c r="DJ49" s="14" t="s">
        <v>224</v>
      </c>
      <c r="DK49" s="14" t="s">
        <v>138</v>
      </c>
      <c r="DL49" s="14" t="s">
        <v>139</v>
      </c>
    </row>
    <row r="50" spans="5:116" ht="8.15" customHeight="1">
      <c r="E50" s="363"/>
      <c r="F50" s="449"/>
      <c r="G50" s="571"/>
      <c r="H50" s="497"/>
      <c r="I50" s="572"/>
      <c r="J50" s="496"/>
      <c r="K50" s="497"/>
      <c r="L50" s="497"/>
      <c r="M50" s="498"/>
      <c r="N50" s="258"/>
      <c r="O50" s="259"/>
      <c r="P50" s="259"/>
      <c r="Q50" s="259"/>
      <c r="R50" s="259"/>
      <c r="S50" s="259"/>
      <c r="T50" s="259"/>
      <c r="U50" s="259"/>
      <c r="V50" s="259"/>
      <c r="W50" s="293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5"/>
      <c r="AP50" s="178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80"/>
      <c r="BI50" s="242"/>
      <c r="BJ50" s="231"/>
      <c r="BK50" s="231"/>
      <c r="BL50" s="231"/>
      <c r="BM50" s="231"/>
      <c r="BN50" s="231"/>
      <c r="BO50" s="231"/>
      <c r="BP50" s="231"/>
      <c r="BQ50" s="231"/>
      <c r="BR50" s="231"/>
      <c r="BS50" s="243"/>
      <c r="BT50" s="221"/>
      <c r="BU50" s="222"/>
      <c r="BV50" s="222"/>
      <c r="BW50" s="223"/>
      <c r="BX50" s="486"/>
      <c r="BY50" s="353"/>
      <c r="BZ50" s="353"/>
      <c r="CA50" s="354"/>
      <c r="CB50" s="238"/>
      <c r="CC50" s="222"/>
      <c r="CD50" s="222"/>
      <c r="CE50" s="239"/>
      <c r="CF50" s="210"/>
      <c r="CG50" s="211"/>
      <c r="CH50" s="211"/>
      <c r="CI50" s="212"/>
      <c r="CK50" s="11"/>
      <c r="CL50" s="23"/>
      <c r="CM50" s="14">
        <v>28</v>
      </c>
      <c r="CN50" s="14"/>
      <c r="CO50" s="14">
        <v>28</v>
      </c>
      <c r="CP50" s="8"/>
      <c r="CQ50" s="8"/>
      <c r="DC50" s="11" t="s">
        <v>170</v>
      </c>
      <c r="DD50" s="15" t="s">
        <v>157</v>
      </c>
      <c r="DE50" s="14">
        <v>600</v>
      </c>
      <c r="DF50" s="14">
        <v>45</v>
      </c>
      <c r="DG50" s="16" t="s">
        <v>159</v>
      </c>
      <c r="DH50" s="9" t="s">
        <v>146</v>
      </c>
      <c r="DI50" s="14" t="s">
        <v>139</v>
      </c>
      <c r="DJ50" s="14" t="s">
        <v>224</v>
      </c>
      <c r="DK50" s="14" t="s">
        <v>138</v>
      </c>
      <c r="DL50" s="14" t="s">
        <v>139</v>
      </c>
    </row>
    <row r="51" spans="5:116" ht="8.15" customHeight="1">
      <c r="E51" s="363"/>
      <c r="F51" s="449"/>
      <c r="G51" s="571"/>
      <c r="H51" s="497"/>
      <c r="I51" s="572"/>
      <c r="J51" s="496"/>
      <c r="K51" s="497"/>
      <c r="L51" s="497"/>
      <c r="M51" s="498"/>
      <c r="N51" s="258"/>
      <c r="O51" s="259"/>
      <c r="P51" s="259"/>
      <c r="Q51" s="259"/>
      <c r="R51" s="259"/>
      <c r="S51" s="259"/>
      <c r="T51" s="259"/>
      <c r="U51" s="259"/>
      <c r="V51" s="259"/>
      <c r="W51" s="293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5"/>
      <c r="AP51" s="178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80"/>
      <c r="BI51" s="242" t="s">
        <v>74</v>
      </c>
      <c r="BJ51" s="231"/>
      <c r="BK51" s="231"/>
      <c r="BL51" s="91"/>
      <c r="BM51" s="244"/>
      <c r="BN51" s="244"/>
      <c r="BO51" s="244"/>
      <c r="BP51" s="244"/>
      <c r="BQ51" s="216" t="s">
        <v>114</v>
      </c>
      <c r="BR51" s="216"/>
      <c r="BS51" s="217"/>
      <c r="BT51" s="222"/>
      <c r="BU51" s="222"/>
      <c r="BV51" s="222"/>
      <c r="BW51" s="223"/>
      <c r="BX51" s="486"/>
      <c r="BY51" s="353"/>
      <c r="BZ51" s="353"/>
      <c r="CA51" s="354"/>
      <c r="CB51" s="238"/>
      <c r="CC51" s="222"/>
      <c r="CD51" s="222"/>
      <c r="CE51" s="239"/>
      <c r="CF51" s="210"/>
      <c r="CG51" s="211"/>
      <c r="CH51" s="211"/>
      <c r="CI51" s="212"/>
      <c r="CK51" s="11"/>
      <c r="CL51" s="23"/>
      <c r="CM51" s="14">
        <v>29</v>
      </c>
      <c r="CN51" s="14"/>
      <c r="CO51" s="14">
        <v>29</v>
      </c>
      <c r="CP51" s="8"/>
      <c r="CQ51" s="8"/>
      <c r="DC51" s="11" t="s">
        <v>170</v>
      </c>
      <c r="DD51" s="15" t="s">
        <v>157</v>
      </c>
      <c r="DE51" s="14">
        <v>600</v>
      </c>
      <c r="DF51" s="14">
        <v>60</v>
      </c>
      <c r="DG51" s="16" t="s">
        <v>159</v>
      </c>
      <c r="DH51" s="9" t="s">
        <v>146</v>
      </c>
      <c r="DI51" s="14" t="s">
        <v>139</v>
      </c>
      <c r="DJ51" s="14" t="s">
        <v>224</v>
      </c>
      <c r="DK51" s="14" t="s">
        <v>138</v>
      </c>
      <c r="DL51" s="14" t="s">
        <v>139</v>
      </c>
    </row>
    <row r="52" spans="5:116" ht="8.15" customHeight="1">
      <c r="E52" s="363"/>
      <c r="F52" s="449"/>
      <c r="G52" s="571"/>
      <c r="H52" s="497"/>
      <c r="I52" s="572"/>
      <c r="J52" s="496"/>
      <c r="K52" s="497"/>
      <c r="L52" s="497"/>
      <c r="M52" s="498"/>
      <c r="N52" s="258"/>
      <c r="O52" s="259"/>
      <c r="P52" s="259"/>
      <c r="Q52" s="259"/>
      <c r="R52" s="259"/>
      <c r="S52" s="259"/>
      <c r="T52" s="259"/>
      <c r="U52" s="259"/>
      <c r="V52" s="259"/>
      <c r="W52" s="293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5"/>
      <c r="AP52" s="178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80"/>
      <c r="BI52" s="242"/>
      <c r="BJ52" s="231"/>
      <c r="BK52" s="231"/>
      <c r="BL52" s="92"/>
      <c r="BM52" s="245"/>
      <c r="BN52" s="245"/>
      <c r="BO52" s="245"/>
      <c r="BP52" s="245"/>
      <c r="BQ52" s="216"/>
      <c r="BR52" s="216"/>
      <c r="BS52" s="217"/>
      <c r="BT52" s="222"/>
      <c r="BU52" s="222"/>
      <c r="BV52" s="222"/>
      <c r="BW52" s="223"/>
      <c r="BX52" s="486"/>
      <c r="BY52" s="353"/>
      <c r="BZ52" s="353"/>
      <c r="CA52" s="354"/>
      <c r="CB52" s="238"/>
      <c r="CC52" s="222"/>
      <c r="CD52" s="222"/>
      <c r="CE52" s="239"/>
      <c r="CF52" s="210"/>
      <c r="CG52" s="211"/>
      <c r="CH52" s="211"/>
      <c r="CI52" s="212"/>
      <c r="CK52" s="11"/>
      <c r="CL52" s="23"/>
      <c r="CM52" s="14">
        <v>30</v>
      </c>
      <c r="CN52" s="14"/>
      <c r="CO52" s="14">
        <v>30</v>
      </c>
      <c r="CP52" s="8"/>
      <c r="CQ52" s="8"/>
      <c r="DD52" s="20"/>
      <c r="DE52" s="18"/>
      <c r="DF52" s="18"/>
      <c r="DG52" s="19"/>
      <c r="DH52" s="9"/>
      <c r="DI52" s="18"/>
      <c r="DJ52" s="8"/>
      <c r="DK52" s="8"/>
      <c r="DL52" s="8"/>
    </row>
    <row r="53" spans="5:116" ht="8.15" customHeight="1">
      <c r="E53" s="363"/>
      <c r="F53" s="449"/>
      <c r="G53" s="571"/>
      <c r="H53" s="497"/>
      <c r="I53" s="572"/>
      <c r="J53" s="496"/>
      <c r="K53" s="497"/>
      <c r="L53" s="497"/>
      <c r="M53" s="498"/>
      <c r="N53" s="258"/>
      <c r="O53" s="259"/>
      <c r="P53" s="259"/>
      <c r="Q53" s="259"/>
      <c r="R53" s="259"/>
      <c r="S53" s="259"/>
      <c r="T53" s="259"/>
      <c r="U53" s="259"/>
      <c r="V53" s="259"/>
      <c r="W53" s="293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5"/>
      <c r="AP53" s="178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80"/>
      <c r="BI53" s="242" t="s">
        <v>75</v>
      </c>
      <c r="BJ53" s="231"/>
      <c r="BK53" s="231"/>
      <c r="BL53" s="91"/>
      <c r="BM53" s="244"/>
      <c r="BN53" s="244"/>
      <c r="BO53" s="244"/>
      <c r="BP53" s="244"/>
      <c r="BQ53" s="216" t="s">
        <v>114</v>
      </c>
      <c r="BR53" s="216"/>
      <c r="BS53" s="217"/>
      <c r="BT53" s="222"/>
      <c r="BU53" s="222"/>
      <c r="BV53" s="222"/>
      <c r="BW53" s="223"/>
      <c r="BX53" s="486"/>
      <c r="BY53" s="353"/>
      <c r="BZ53" s="353"/>
      <c r="CA53" s="354"/>
      <c r="CB53" s="238"/>
      <c r="CC53" s="222"/>
      <c r="CD53" s="222"/>
      <c r="CE53" s="239"/>
      <c r="CF53" s="210"/>
      <c r="CG53" s="211"/>
      <c r="CH53" s="211"/>
      <c r="CI53" s="212"/>
      <c r="CK53" s="11"/>
      <c r="CL53" s="23"/>
      <c r="CM53" s="14">
        <v>31</v>
      </c>
      <c r="CN53" s="14"/>
      <c r="CO53" s="14">
        <v>31</v>
      </c>
      <c r="CP53" s="8"/>
      <c r="CQ53" s="8"/>
      <c r="DD53" s="20"/>
      <c r="DE53" s="18"/>
      <c r="DF53" s="18"/>
      <c r="DG53" s="19"/>
      <c r="DH53" s="9"/>
      <c r="DI53" s="18"/>
      <c r="DJ53" s="8"/>
      <c r="DK53" s="8"/>
      <c r="DL53" s="8"/>
    </row>
    <row r="54" spans="5:116" ht="8.15" customHeight="1">
      <c r="E54" s="363"/>
      <c r="F54" s="449"/>
      <c r="G54" s="571"/>
      <c r="H54" s="497"/>
      <c r="I54" s="572"/>
      <c r="J54" s="496"/>
      <c r="K54" s="497"/>
      <c r="L54" s="497"/>
      <c r="M54" s="498"/>
      <c r="N54" s="258"/>
      <c r="O54" s="259"/>
      <c r="P54" s="259"/>
      <c r="Q54" s="259"/>
      <c r="R54" s="259"/>
      <c r="S54" s="259"/>
      <c r="T54" s="259"/>
      <c r="U54" s="259"/>
      <c r="V54" s="259"/>
      <c r="W54" s="293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5"/>
      <c r="AP54" s="259" t="s">
        <v>102</v>
      </c>
      <c r="AQ54" s="259"/>
      <c r="AR54" s="259"/>
      <c r="AS54" s="259"/>
      <c r="AT54" s="259"/>
      <c r="AU54" s="259"/>
      <c r="AV54" s="259"/>
      <c r="AW54" s="259"/>
      <c r="AX54" s="259"/>
      <c r="AY54" s="259"/>
      <c r="AZ54" s="259"/>
      <c r="BA54" s="259"/>
      <c r="BB54" s="259"/>
      <c r="BC54" s="259"/>
      <c r="BD54" s="259"/>
      <c r="BE54" s="259"/>
      <c r="BF54" s="259"/>
      <c r="BG54" s="259"/>
      <c r="BH54" s="260"/>
      <c r="BI54" s="242"/>
      <c r="BJ54" s="231"/>
      <c r="BK54" s="231"/>
      <c r="BL54" s="92"/>
      <c r="BM54" s="245"/>
      <c r="BN54" s="245"/>
      <c r="BO54" s="245"/>
      <c r="BP54" s="245"/>
      <c r="BQ54" s="216"/>
      <c r="BR54" s="216"/>
      <c r="BS54" s="217"/>
      <c r="BT54" s="222"/>
      <c r="BU54" s="222"/>
      <c r="BV54" s="222"/>
      <c r="BW54" s="223"/>
      <c r="BX54" s="486"/>
      <c r="BY54" s="353"/>
      <c r="BZ54" s="353"/>
      <c r="CA54" s="354"/>
      <c r="CB54" s="238"/>
      <c r="CC54" s="222"/>
      <c r="CD54" s="222"/>
      <c r="CE54" s="239"/>
      <c r="CF54" s="210"/>
      <c r="CG54" s="211"/>
      <c r="CH54" s="211"/>
      <c r="CI54" s="212"/>
      <c r="CK54" s="11"/>
      <c r="CL54" s="23"/>
      <c r="CM54" s="14">
        <v>32</v>
      </c>
      <c r="CN54" s="14"/>
      <c r="CO54" s="14"/>
      <c r="CP54" s="8"/>
      <c r="CQ54" s="8"/>
      <c r="DD54" s="20"/>
      <c r="DE54" s="18"/>
      <c r="DF54" s="18"/>
      <c r="DG54" s="19"/>
      <c r="DH54" s="9"/>
      <c r="DI54" s="18"/>
      <c r="DJ54" s="8"/>
      <c r="DK54" s="8"/>
      <c r="DL54" s="8"/>
    </row>
    <row r="55" spans="5:116" ht="8.15" customHeight="1">
      <c r="E55" s="363"/>
      <c r="F55" s="449"/>
      <c r="G55" s="571"/>
      <c r="H55" s="497"/>
      <c r="I55" s="572"/>
      <c r="J55" s="496"/>
      <c r="K55" s="497"/>
      <c r="L55" s="497"/>
      <c r="M55" s="498"/>
      <c r="N55" s="258"/>
      <c r="O55" s="259"/>
      <c r="P55" s="259"/>
      <c r="Q55" s="259"/>
      <c r="R55" s="259"/>
      <c r="S55" s="259"/>
      <c r="T55" s="259"/>
      <c r="U55" s="259"/>
      <c r="V55" s="259"/>
      <c r="W55" s="293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5"/>
      <c r="AP55" s="259"/>
      <c r="AQ55" s="259"/>
      <c r="AR55" s="259"/>
      <c r="AS55" s="259"/>
      <c r="AT55" s="259"/>
      <c r="AU55" s="259"/>
      <c r="AV55" s="259"/>
      <c r="AW55" s="259"/>
      <c r="AX55" s="259"/>
      <c r="AY55" s="259"/>
      <c r="AZ55" s="259"/>
      <c r="BA55" s="259"/>
      <c r="BB55" s="259"/>
      <c r="BC55" s="259"/>
      <c r="BD55" s="259"/>
      <c r="BE55" s="259"/>
      <c r="BF55" s="259"/>
      <c r="BG55" s="259"/>
      <c r="BH55" s="260"/>
      <c r="BI55" s="242" t="s">
        <v>112</v>
      </c>
      <c r="BJ55" s="231"/>
      <c r="BK55" s="231"/>
      <c r="BL55" s="231"/>
      <c r="BM55" s="231"/>
      <c r="BN55" s="231"/>
      <c r="BO55" s="231"/>
      <c r="BP55" s="231"/>
      <c r="BQ55" s="231"/>
      <c r="BR55" s="231"/>
      <c r="BS55" s="243"/>
      <c r="BT55" s="221"/>
      <c r="BU55" s="222"/>
      <c r="BV55" s="222"/>
      <c r="BW55" s="223"/>
      <c r="BX55" s="486"/>
      <c r="BY55" s="353"/>
      <c r="BZ55" s="353"/>
      <c r="CA55" s="354"/>
      <c r="CB55" s="238"/>
      <c r="CC55" s="222"/>
      <c r="CD55" s="222"/>
      <c r="CE55" s="239"/>
      <c r="CF55" s="210"/>
      <c r="CG55" s="211"/>
      <c r="CH55" s="211"/>
      <c r="CI55" s="212"/>
      <c r="CK55" s="11"/>
      <c r="CL55" s="23"/>
      <c r="CM55" s="14">
        <v>33</v>
      </c>
      <c r="CN55" s="14"/>
      <c r="CO55" s="14"/>
      <c r="CP55" s="8"/>
      <c r="CQ55" s="8"/>
      <c r="DB55" s="11" t="s">
        <v>171</v>
      </c>
      <c r="DD55" s="15" t="s">
        <v>132</v>
      </c>
      <c r="DE55" s="14">
        <v>750</v>
      </c>
      <c r="DF55" s="14">
        <v>45</v>
      </c>
      <c r="DG55" s="16" t="s">
        <v>161</v>
      </c>
      <c r="DH55" s="9" t="s">
        <v>148</v>
      </c>
      <c r="DI55" s="14" t="s">
        <v>135</v>
      </c>
      <c r="DJ55" s="14" t="s">
        <v>223</v>
      </c>
      <c r="DK55" s="14" t="s">
        <v>135</v>
      </c>
      <c r="DL55" s="14" t="s">
        <v>136</v>
      </c>
    </row>
    <row r="56" spans="5:116" ht="8.15" customHeight="1">
      <c r="E56" s="363"/>
      <c r="F56" s="449"/>
      <c r="G56" s="571"/>
      <c r="H56" s="497"/>
      <c r="I56" s="572"/>
      <c r="J56" s="496"/>
      <c r="K56" s="497"/>
      <c r="L56" s="497"/>
      <c r="M56" s="498"/>
      <c r="N56" s="258"/>
      <c r="O56" s="259"/>
      <c r="P56" s="259"/>
      <c r="Q56" s="259"/>
      <c r="R56" s="259"/>
      <c r="S56" s="259"/>
      <c r="T56" s="259"/>
      <c r="U56" s="259"/>
      <c r="V56" s="259"/>
      <c r="W56" s="293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5"/>
      <c r="AP56" s="259"/>
      <c r="AQ56" s="259"/>
      <c r="AR56" s="259"/>
      <c r="AS56" s="259"/>
      <c r="AT56" s="259"/>
      <c r="AU56" s="259"/>
      <c r="AV56" s="259"/>
      <c r="AW56" s="259"/>
      <c r="AX56" s="259"/>
      <c r="AY56" s="259"/>
      <c r="AZ56" s="259"/>
      <c r="BA56" s="259"/>
      <c r="BB56" s="259"/>
      <c r="BC56" s="259"/>
      <c r="BD56" s="259"/>
      <c r="BE56" s="259"/>
      <c r="BF56" s="259"/>
      <c r="BG56" s="259"/>
      <c r="BH56" s="260"/>
      <c r="BI56" s="242"/>
      <c r="BJ56" s="231"/>
      <c r="BK56" s="231"/>
      <c r="BL56" s="231"/>
      <c r="BM56" s="231"/>
      <c r="BN56" s="231"/>
      <c r="BO56" s="231"/>
      <c r="BP56" s="231"/>
      <c r="BQ56" s="231"/>
      <c r="BR56" s="231"/>
      <c r="BS56" s="243"/>
      <c r="BT56" s="221"/>
      <c r="BU56" s="222"/>
      <c r="BV56" s="222"/>
      <c r="BW56" s="223"/>
      <c r="BX56" s="486"/>
      <c r="BY56" s="353"/>
      <c r="BZ56" s="353"/>
      <c r="CA56" s="354"/>
      <c r="CB56" s="238"/>
      <c r="CC56" s="222"/>
      <c r="CD56" s="222"/>
      <c r="CE56" s="239"/>
      <c r="CF56" s="210"/>
      <c r="CG56" s="211"/>
      <c r="CH56" s="211"/>
      <c r="CI56" s="212"/>
      <c r="DB56" s="11" t="s">
        <v>171</v>
      </c>
      <c r="DC56" s="11"/>
      <c r="DD56" s="15" t="s">
        <v>132</v>
      </c>
      <c r="DE56" s="14">
        <v>750</v>
      </c>
      <c r="DF56" s="14">
        <v>60</v>
      </c>
      <c r="DG56" s="16" t="s">
        <v>161</v>
      </c>
      <c r="DH56" s="9" t="s">
        <v>148</v>
      </c>
      <c r="DI56" s="14" t="s">
        <v>135</v>
      </c>
      <c r="DJ56" s="14" t="s">
        <v>223</v>
      </c>
      <c r="DK56" s="14" t="s">
        <v>135</v>
      </c>
      <c r="DL56" s="14" t="s">
        <v>136</v>
      </c>
    </row>
    <row r="57" spans="5:116" ht="8.15" customHeight="1">
      <c r="E57" s="363"/>
      <c r="F57" s="449"/>
      <c r="G57" s="571"/>
      <c r="H57" s="497"/>
      <c r="I57" s="572"/>
      <c r="J57" s="496"/>
      <c r="K57" s="497"/>
      <c r="L57" s="497"/>
      <c r="M57" s="498"/>
      <c r="N57" s="258"/>
      <c r="O57" s="259"/>
      <c r="P57" s="259"/>
      <c r="Q57" s="259"/>
      <c r="R57" s="259"/>
      <c r="S57" s="259"/>
      <c r="T57" s="259"/>
      <c r="U57" s="259"/>
      <c r="V57" s="259"/>
      <c r="W57" s="293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5"/>
      <c r="AP57" s="259"/>
      <c r="AQ57" s="259"/>
      <c r="AR57" s="259"/>
      <c r="AS57" s="259"/>
      <c r="AT57" s="259"/>
      <c r="AU57" s="259"/>
      <c r="AV57" s="259"/>
      <c r="AW57" s="259"/>
      <c r="AX57" s="259"/>
      <c r="AY57" s="259"/>
      <c r="AZ57" s="259"/>
      <c r="BA57" s="259"/>
      <c r="BB57" s="259"/>
      <c r="BC57" s="259"/>
      <c r="BD57" s="259"/>
      <c r="BE57" s="259"/>
      <c r="BF57" s="259"/>
      <c r="BG57" s="259"/>
      <c r="BH57" s="260"/>
      <c r="BI57" s="242" t="s">
        <v>74</v>
      </c>
      <c r="BJ57" s="231"/>
      <c r="BK57" s="231"/>
      <c r="BL57" s="91"/>
      <c r="BM57" s="244"/>
      <c r="BN57" s="244"/>
      <c r="BO57" s="244"/>
      <c r="BP57" s="244"/>
      <c r="BQ57" s="216" t="s">
        <v>114</v>
      </c>
      <c r="BR57" s="216"/>
      <c r="BS57" s="217"/>
      <c r="BT57" s="222"/>
      <c r="BU57" s="222"/>
      <c r="BV57" s="222"/>
      <c r="BW57" s="223"/>
      <c r="BX57" s="486"/>
      <c r="BY57" s="353"/>
      <c r="BZ57" s="353"/>
      <c r="CA57" s="354"/>
      <c r="CB57" s="238"/>
      <c r="CC57" s="222"/>
      <c r="CD57" s="222"/>
      <c r="CE57" s="239"/>
      <c r="CF57" s="210"/>
      <c r="CG57" s="211"/>
      <c r="CH57" s="211"/>
      <c r="CI57" s="212"/>
      <c r="DB57" s="11" t="s">
        <v>171</v>
      </c>
      <c r="DC57" s="11"/>
      <c r="DD57" s="15" t="s">
        <v>132</v>
      </c>
      <c r="DE57" s="14">
        <v>1000</v>
      </c>
      <c r="DF57" s="14">
        <v>45</v>
      </c>
      <c r="DG57" s="16" t="s">
        <v>161</v>
      </c>
      <c r="DH57" s="9" t="s">
        <v>148</v>
      </c>
      <c r="DI57" s="14" t="s">
        <v>135</v>
      </c>
      <c r="DJ57" s="14" t="s">
        <v>223</v>
      </c>
      <c r="DK57" s="14" t="s">
        <v>135</v>
      </c>
      <c r="DL57" s="14" t="s">
        <v>136</v>
      </c>
    </row>
    <row r="58" spans="5:116" ht="8.15" customHeight="1">
      <c r="E58" s="363"/>
      <c r="F58" s="449"/>
      <c r="G58" s="571"/>
      <c r="H58" s="497"/>
      <c r="I58" s="572"/>
      <c r="J58" s="496"/>
      <c r="K58" s="497"/>
      <c r="L58" s="497"/>
      <c r="M58" s="498"/>
      <c r="N58" s="258"/>
      <c r="O58" s="259"/>
      <c r="P58" s="259"/>
      <c r="Q58" s="259"/>
      <c r="R58" s="259"/>
      <c r="S58" s="259"/>
      <c r="T58" s="259"/>
      <c r="U58" s="259"/>
      <c r="V58" s="259"/>
      <c r="W58" s="293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5"/>
      <c r="AP58" s="259"/>
      <c r="AQ58" s="259"/>
      <c r="AR58" s="259"/>
      <c r="AS58" s="259"/>
      <c r="AT58" s="259"/>
      <c r="AU58" s="259"/>
      <c r="AV58" s="259"/>
      <c r="AW58" s="259"/>
      <c r="AX58" s="259"/>
      <c r="AY58" s="259"/>
      <c r="AZ58" s="259"/>
      <c r="BA58" s="259"/>
      <c r="BB58" s="259"/>
      <c r="BC58" s="259"/>
      <c r="BD58" s="259"/>
      <c r="BE58" s="259"/>
      <c r="BF58" s="259"/>
      <c r="BG58" s="259"/>
      <c r="BH58" s="260"/>
      <c r="BI58" s="242"/>
      <c r="BJ58" s="231"/>
      <c r="BK58" s="231"/>
      <c r="BL58" s="92"/>
      <c r="BM58" s="245"/>
      <c r="BN58" s="245"/>
      <c r="BO58" s="245"/>
      <c r="BP58" s="245"/>
      <c r="BQ58" s="216"/>
      <c r="BR58" s="216"/>
      <c r="BS58" s="217"/>
      <c r="BT58" s="222"/>
      <c r="BU58" s="222"/>
      <c r="BV58" s="222"/>
      <c r="BW58" s="223"/>
      <c r="BX58" s="486"/>
      <c r="BY58" s="353"/>
      <c r="BZ58" s="353"/>
      <c r="CA58" s="354"/>
      <c r="CB58" s="238"/>
      <c r="CC58" s="222"/>
      <c r="CD58" s="222"/>
      <c r="CE58" s="239"/>
      <c r="CF58" s="210"/>
      <c r="CG58" s="211"/>
      <c r="CH58" s="211"/>
      <c r="CI58" s="212"/>
      <c r="DB58" s="11" t="s">
        <v>171</v>
      </c>
      <c r="DC58" s="11"/>
      <c r="DD58" s="15" t="s">
        <v>132</v>
      </c>
      <c r="DE58" s="14">
        <v>1000</v>
      </c>
      <c r="DF58" s="14">
        <v>60</v>
      </c>
      <c r="DG58" s="16" t="s">
        <v>161</v>
      </c>
      <c r="DH58" s="9" t="s">
        <v>148</v>
      </c>
      <c r="DI58" s="14" t="s">
        <v>135</v>
      </c>
      <c r="DJ58" s="14" t="s">
        <v>223</v>
      </c>
      <c r="DK58" s="14" t="s">
        <v>135</v>
      </c>
      <c r="DL58" s="14" t="s">
        <v>136</v>
      </c>
    </row>
    <row r="59" spans="5:116" ht="8.15" customHeight="1">
      <c r="E59" s="363"/>
      <c r="F59" s="449"/>
      <c r="G59" s="571"/>
      <c r="H59" s="497"/>
      <c r="I59" s="572"/>
      <c r="J59" s="496"/>
      <c r="K59" s="497"/>
      <c r="L59" s="497"/>
      <c r="M59" s="498"/>
      <c r="N59" s="258"/>
      <c r="O59" s="259"/>
      <c r="P59" s="259"/>
      <c r="Q59" s="259"/>
      <c r="R59" s="259"/>
      <c r="S59" s="259"/>
      <c r="T59" s="259"/>
      <c r="U59" s="259"/>
      <c r="V59" s="259"/>
      <c r="W59" s="293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5"/>
      <c r="AP59" s="259"/>
      <c r="AQ59" s="259"/>
      <c r="AR59" s="259"/>
      <c r="AS59" s="259"/>
      <c r="AT59" s="259"/>
      <c r="AU59" s="259"/>
      <c r="AV59" s="259"/>
      <c r="AW59" s="259"/>
      <c r="AX59" s="259"/>
      <c r="AY59" s="259"/>
      <c r="AZ59" s="259"/>
      <c r="BA59" s="259"/>
      <c r="BB59" s="259"/>
      <c r="BC59" s="259"/>
      <c r="BD59" s="259"/>
      <c r="BE59" s="259"/>
      <c r="BF59" s="259"/>
      <c r="BG59" s="259"/>
      <c r="BH59" s="260"/>
      <c r="BI59" s="242" t="s">
        <v>75</v>
      </c>
      <c r="BJ59" s="231"/>
      <c r="BK59" s="231"/>
      <c r="BL59" s="91"/>
      <c r="BM59" s="244"/>
      <c r="BN59" s="244"/>
      <c r="BO59" s="244"/>
      <c r="BP59" s="244"/>
      <c r="BQ59" s="216" t="s">
        <v>114</v>
      </c>
      <c r="BR59" s="216"/>
      <c r="BS59" s="217"/>
      <c r="BT59" s="222"/>
      <c r="BU59" s="222"/>
      <c r="BV59" s="222"/>
      <c r="BW59" s="223"/>
      <c r="BX59" s="486"/>
      <c r="BY59" s="353"/>
      <c r="BZ59" s="353"/>
      <c r="CA59" s="354"/>
      <c r="CB59" s="238"/>
      <c r="CC59" s="222"/>
      <c r="CD59" s="222"/>
      <c r="CE59" s="239"/>
      <c r="CF59" s="210"/>
      <c r="CG59" s="211"/>
      <c r="CH59" s="211"/>
      <c r="CI59" s="212"/>
      <c r="DD59" s="8"/>
      <c r="DE59" s="8"/>
      <c r="DF59" s="8"/>
      <c r="DG59" s="8"/>
      <c r="DH59" s="8"/>
      <c r="DI59" s="8"/>
      <c r="DJ59" s="8"/>
      <c r="DK59" s="8"/>
    </row>
    <row r="60" spans="5:116" ht="8.15" customHeight="1">
      <c r="E60" s="363"/>
      <c r="F60" s="449"/>
      <c r="G60" s="571"/>
      <c r="H60" s="497"/>
      <c r="I60" s="572"/>
      <c r="J60" s="496"/>
      <c r="K60" s="497"/>
      <c r="L60" s="497"/>
      <c r="M60" s="498"/>
      <c r="N60" s="258"/>
      <c r="O60" s="259"/>
      <c r="P60" s="259"/>
      <c r="Q60" s="259"/>
      <c r="R60" s="259"/>
      <c r="S60" s="259"/>
      <c r="T60" s="259"/>
      <c r="U60" s="259"/>
      <c r="V60" s="259"/>
      <c r="W60" s="293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5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242"/>
      <c r="BJ60" s="231"/>
      <c r="BK60" s="231"/>
      <c r="BL60" s="92"/>
      <c r="BM60" s="245"/>
      <c r="BN60" s="245"/>
      <c r="BO60" s="245"/>
      <c r="BP60" s="245"/>
      <c r="BQ60" s="216"/>
      <c r="BR60" s="216"/>
      <c r="BS60" s="217"/>
      <c r="BT60" s="222"/>
      <c r="BU60" s="222"/>
      <c r="BV60" s="222"/>
      <c r="BW60" s="223"/>
      <c r="BX60" s="486"/>
      <c r="BY60" s="353"/>
      <c r="BZ60" s="353"/>
      <c r="CA60" s="354"/>
      <c r="CB60" s="238"/>
      <c r="CC60" s="222"/>
      <c r="CD60" s="222"/>
      <c r="CE60" s="239"/>
      <c r="CF60" s="210"/>
      <c r="CG60" s="211"/>
      <c r="CH60" s="211"/>
      <c r="CI60" s="212"/>
      <c r="CM60" s="16" t="s">
        <v>173</v>
      </c>
      <c r="CN60" s="16" t="s">
        <v>174</v>
      </c>
      <c r="CO60" s="16" t="s">
        <v>65</v>
      </c>
      <c r="CP60" s="16" t="s">
        <v>175</v>
      </c>
      <c r="CQ60" s="16" t="s">
        <v>176</v>
      </c>
      <c r="CR60" s="11"/>
      <c r="CS60" s="11"/>
    </row>
    <row r="61" spans="5:116" ht="8.15" customHeight="1">
      <c r="E61" s="363"/>
      <c r="F61" s="449"/>
      <c r="G61" s="571"/>
      <c r="H61" s="497"/>
      <c r="I61" s="572"/>
      <c r="J61" s="496"/>
      <c r="K61" s="497"/>
      <c r="L61" s="497"/>
      <c r="M61" s="498"/>
      <c r="N61" s="258"/>
      <c r="O61" s="259"/>
      <c r="P61" s="259"/>
      <c r="Q61" s="259"/>
      <c r="R61" s="259"/>
      <c r="S61" s="259"/>
      <c r="T61" s="259"/>
      <c r="U61" s="259"/>
      <c r="V61" s="259"/>
      <c r="W61" s="293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5"/>
      <c r="AP61" s="262" t="s">
        <v>218</v>
      </c>
      <c r="AQ61" s="262"/>
      <c r="AR61" s="262"/>
      <c r="AS61" s="262"/>
      <c r="AT61" s="262"/>
      <c r="AU61" s="262"/>
      <c r="AV61" s="262"/>
      <c r="AW61" s="262"/>
      <c r="AX61" s="262"/>
      <c r="AY61" s="262"/>
      <c r="AZ61" s="256"/>
      <c r="BA61" s="256"/>
      <c r="BB61" s="256"/>
      <c r="BC61" s="256"/>
      <c r="BD61" s="256"/>
      <c r="BE61" s="263" t="s">
        <v>122</v>
      </c>
      <c r="BF61" s="263"/>
      <c r="BG61" s="263"/>
      <c r="BH61" s="54"/>
      <c r="BI61" s="242" t="s">
        <v>113</v>
      </c>
      <c r="BJ61" s="231"/>
      <c r="BK61" s="231"/>
      <c r="BL61" s="231"/>
      <c r="BM61" s="231"/>
      <c r="BN61" s="231"/>
      <c r="BO61" s="231"/>
      <c r="BP61" s="231"/>
      <c r="BQ61" s="231"/>
      <c r="BR61" s="231"/>
      <c r="BS61" s="243"/>
      <c r="BT61" s="221"/>
      <c r="BU61" s="222"/>
      <c r="BV61" s="222"/>
      <c r="BW61" s="223"/>
      <c r="BX61" s="486"/>
      <c r="BY61" s="353"/>
      <c r="BZ61" s="353"/>
      <c r="CA61" s="354"/>
      <c r="CB61" s="238"/>
      <c r="CC61" s="222"/>
      <c r="CD61" s="222"/>
      <c r="CE61" s="239"/>
      <c r="CF61" s="210"/>
      <c r="CG61" s="211"/>
      <c r="CH61" s="211"/>
      <c r="CI61" s="212"/>
      <c r="CM61" s="30" t="str">
        <f>IF(AZ43="","",AZ43)</f>
        <v/>
      </c>
      <c r="CN61" s="30" t="str">
        <f>IF(AZ46="","",AZ46)</f>
        <v/>
      </c>
      <c r="CO61" s="30" t="str">
        <f>IF(BM40="","",BM40)</f>
        <v/>
      </c>
      <c r="CP61" s="30" t="str">
        <f>IF(BM43="","",BM43)</f>
        <v/>
      </c>
      <c r="CQ61" s="30" t="str">
        <f>IF(OR(CP61="",CO61=""),"",CP61-CO61)</f>
        <v/>
      </c>
      <c r="CR61" s="11"/>
      <c r="CS61" s="11"/>
    </row>
    <row r="62" spans="5:116" ht="8.15" customHeight="1">
      <c r="E62" s="363"/>
      <c r="F62" s="449"/>
      <c r="G62" s="571"/>
      <c r="H62" s="497"/>
      <c r="I62" s="572"/>
      <c r="J62" s="496"/>
      <c r="K62" s="497"/>
      <c r="L62" s="497"/>
      <c r="M62" s="498"/>
      <c r="N62" s="258"/>
      <c r="O62" s="259"/>
      <c r="P62" s="259"/>
      <c r="Q62" s="259"/>
      <c r="R62" s="259"/>
      <c r="S62" s="259"/>
      <c r="T62" s="259"/>
      <c r="U62" s="259"/>
      <c r="V62" s="259"/>
      <c r="W62" s="293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5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57"/>
      <c r="BA62" s="257"/>
      <c r="BB62" s="257"/>
      <c r="BC62" s="257"/>
      <c r="BD62" s="257"/>
      <c r="BE62" s="263"/>
      <c r="BF62" s="263"/>
      <c r="BG62" s="263"/>
      <c r="BH62" s="54"/>
      <c r="BI62" s="242"/>
      <c r="BJ62" s="231"/>
      <c r="BK62" s="231"/>
      <c r="BL62" s="231"/>
      <c r="BM62" s="231"/>
      <c r="BN62" s="231"/>
      <c r="BO62" s="231"/>
      <c r="BP62" s="231"/>
      <c r="BQ62" s="231"/>
      <c r="BR62" s="231"/>
      <c r="BS62" s="243"/>
      <c r="BT62" s="221"/>
      <c r="BU62" s="222"/>
      <c r="BV62" s="222"/>
      <c r="BW62" s="223"/>
      <c r="BX62" s="486"/>
      <c r="BY62" s="353"/>
      <c r="BZ62" s="353"/>
      <c r="CA62" s="354"/>
      <c r="CB62" s="238"/>
      <c r="CC62" s="222"/>
      <c r="CD62" s="222"/>
      <c r="CE62" s="239"/>
      <c r="CF62" s="210"/>
      <c r="CG62" s="211"/>
      <c r="CH62" s="211"/>
      <c r="CI62" s="212"/>
      <c r="CM62" s="16" t="s">
        <v>177</v>
      </c>
      <c r="CN62" s="23"/>
      <c r="CO62" s="23"/>
      <c r="CP62" s="23"/>
      <c r="CQ62" s="23"/>
      <c r="DD62" s="28"/>
      <c r="DE62" s="28"/>
      <c r="DF62" s="28"/>
      <c r="DG62" s="28"/>
      <c r="DH62" s="28"/>
      <c r="DI62" s="28"/>
      <c r="DJ62" s="28"/>
      <c r="DK62" s="28"/>
    </row>
    <row r="63" spans="5:116" ht="8.15" customHeight="1">
      <c r="E63" s="363"/>
      <c r="F63" s="449"/>
      <c r="G63" s="571"/>
      <c r="H63" s="497"/>
      <c r="I63" s="572"/>
      <c r="J63" s="496"/>
      <c r="K63" s="497"/>
      <c r="L63" s="497"/>
      <c r="M63" s="498"/>
      <c r="N63" s="258"/>
      <c r="O63" s="259"/>
      <c r="P63" s="259"/>
      <c r="Q63" s="259"/>
      <c r="R63" s="259"/>
      <c r="S63" s="259"/>
      <c r="T63" s="259"/>
      <c r="U63" s="259"/>
      <c r="V63" s="259"/>
      <c r="W63" s="293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5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242" t="s">
        <v>74</v>
      </c>
      <c r="BJ63" s="231"/>
      <c r="BK63" s="231"/>
      <c r="BL63" s="91"/>
      <c r="BM63" s="272" t="str">
        <f>IF(OR(BM51="",BM57=""),"",BM57-BM51)</f>
        <v/>
      </c>
      <c r="BN63" s="272"/>
      <c r="BO63" s="272"/>
      <c r="BP63" s="272"/>
      <c r="BQ63" s="216" t="s">
        <v>114</v>
      </c>
      <c r="BR63" s="216"/>
      <c r="BS63" s="217"/>
      <c r="BT63" s="222"/>
      <c r="BU63" s="222"/>
      <c r="BV63" s="222"/>
      <c r="BW63" s="223"/>
      <c r="BX63" s="486"/>
      <c r="BY63" s="353"/>
      <c r="BZ63" s="353"/>
      <c r="CA63" s="354"/>
      <c r="CB63" s="238"/>
      <c r="CC63" s="222"/>
      <c r="CD63" s="222"/>
      <c r="CE63" s="239"/>
      <c r="CF63" s="210"/>
      <c r="CG63" s="211"/>
      <c r="CH63" s="211"/>
      <c r="CI63" s="212"/>
      <c r="CM63" s="16" t="str">
        <f>IF(CQ61="","",IF(CP61&gt;(CM61-CQ61),"×","〇"))</f>
        <v/>
      </c>
      <c r="CN63" s="23"/>
      <c r="CO63" s="23"/>
      <c r="CP63" s="23"/>
      <c r="CQ63" s="23"/>
      <c r="DD63" s="26" t="s">
        <v>140</v>
      </c>
      <c r="DE63" s="26" t="s">
        <v>92</v>
      </c>
      <c r="DF63" s="26" t="s">
        <v>98</v>
      </c>
      <c r="DG63" s="26" t="s">
        <v>143</v>
      </c>
      <c r="DH63" s="27" t="s">
        <v>94</v>
      </c>
      <c r="DI63" s="26" t="s">
        <v>14</v>
      </c>
      <c r="DJ63" s="27"/>
      <c r="DK63" s="27"/>
      <c r="DL63" s="8"/>
    </row>
    <row r="64" spans="5:116" ht="8.15" customHeight="1">
      <c r="E64" s="363"/>
      <c r="F64" s="449"/>
      <c r="G64" s="571"/>
      <c r="H64" s="497"/>
      <c r="I64" s="572"/>
      <c r="J64" s="496"/>
      <c r="K64" s="497"/>
      <c r="L64" s="497"/>
      <c r="M64" s="498"/>
      <c r="N64" s="258"/>
      <c r="O64" s="259"/>
      <c r="P64" s="259"/>
      <c r="Q64" s="259"/>
      <c r="R64" s="259"/>
      <c r="S64" s="259"/>
      <c r="T64" s="259"/>
      <c r="U64" s="259"/>
      <c r="V64" s="259"/>
      <c r="W64" s="293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5"/>
      <c r="AP64" s="262" t="s">
        <v>219</v>
      </c>
      <c r="AQ64" s="262"/>
      <c r="AR64" s="262"/>
      <c r="AS64" s="262"/>
      <c r="AT64" s="262"/>
      <c r="AU64" s="262"/>
      <c r="AV64" s="262"/>
      <c r="AW64" s="262"/>
      <c r="AX64" s="262"/>
      <c r="AY64" s="262"/>
      <c r="AZ64" s="256"/>
      <c r="BA64" s="256"/>
      <c r="BB64" s="256"/>
      <c r="BC64" s="256"/>
      <c r="BD64" s="256"/>
      <c r="BE64" s="263" t="s">
        <v>122</v>
      </c>
      <c r="BF64" s="263"/>
      <c r="BG64" s="263"/>
      <c r="BH64" s="81"/>
      <c r="BI64" s="242"/>
      <c r="BJ64" s="231"/>
      <c r="BK64" s="231"/>
      <c r="BL64" s="92"/>
      <c r="BM64" s="274"/>
      <c r="BN64" s="274"/>
      <c r="BO64" s="274"/>
      <c r="BP64" s="274"/>
      <c r="BQ64" s="216"/>
      <c r="BR64" s="216"/>
      <c r="BS64" s="217"/>
      <c r="BT64" s="222"/>
      <c r="BU64" s="222"/>
      <c r="BV64" s="222"/>
      <c r="BW64" s="223"/>
      <c r="BX64" s="486"/>
      <c r="BY64" s="353"/>
      <c r="BZ64" s="353"/>
      <c r="CA64" s="354"/>
      <c r="CB64" s="238"/>
      <c r="CC64" s="222"/>
      <c r="CD64" s="222"/>
      <c r="CE64" s="239"/>
      <c r="CF64" s="210"/>
      <c r="CG64" s="211"/>
      <c r="CH64" s="211"/>
      <c r="CI64" s="212"/>
      <c r="CM64" s="16" t="s">
        <v>178</v>
      </c>
      <c r="CN64" s="23"/>
      <c r="CO64" s="23"/>
      <c r="CP64" s="23"/>
      <c r="CQ64" s="23"/>
      <c r="DD64" s="46" t="str">
        <f>BC5</f>
        <v>DBG2-1A</v>
      </c>
      <c r="DE64" s="46" t="str">
        <f>IF(OR(AQ8="",AQ8="積載"),"",AQ8)</f>
        <v/>
      </c>
      <c r="DF64" s="46" t="str">
        <f>IF(OR(AQ10="",AQ10="速度"),"",AQ10)</f>
        <v/>
      </c>
      <c r="DG64" s="46" t="str">
        <f>AQ12</f>
        <v>1.5T-L</v>
      </c>
      <c r="DH64" s="25"/>
      <c r="DI64" s="46" t="str" cm="1">
        <f t="array" ref="DI64">IF(OR(DE64="",DF64=""),"?",INDEX(DD23:DJ59,MATCH(DD64&amp;DE64&amp;DF64&amp;DG64,DD23:DD59&amp;DE23:DE59&amp;DF23:DF59&amp;DG23:DG59,0),6))</f>
        <v>?</v>
      </c>
      <c r="DJ64" s="25"/>
      <c r="DK64" s="46" t="e" cm="1">
        <f t="array" ref="DK64">INDEX(DD23:DL59,MATCH(DD64&amp;DE64&amp;DF64&amp;DG64,DD23:DD59&amp;DE23:DE59&amp;DF23:DF59&amp;DG23:DG59,0),8)</f>
        <v>#N/A</v>
      </c>
      <c r="DL64" s="46" t="e" cm="1">
        <f t="array" ref="DL64">INDEX(DD23:DL59,MATCH(DD64&amp;DE64&amp;DF64&amp;DG64,DD23:DD59&amp;DE23:DE59&amp;DF23:DF59&amp;DG23:DG59,0),9)</f>
        <v>#N/A</v>
      </c>
    </row>
    <row r="65" spans="5:115" ht="8.15" customHeight="1">
      <c r="E65" s="363"/>
      <c r="F65" s="449"/>
      <c r="G65" s="571"/>
      <c r="H65" s="497"/>
      <c r="I65" s="572"/>
      <c r="J65" s="496"/>
      <c r="K65" s="497"/>
      <c r="L65" s="497"/>
      <c r="M65" s="498"/>
      <c r="N65" s="258"/>
      <c r="O65" s="259"/>
      <c r="P65" s="259"/>
      <c r="Q65" s="259"/>
      <c r="R65" s="259"/>
      <c r="S65" s="259"/>
      <c r="T65" s="259"/>
      <c r="U65" s="259"/>
      <c r="V65" s="259"/>
      <c r="W65" s="293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5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57"/>
      <c r="BA65" s="257"/>
      <c r="BB65" s="257"/>
      <c r="BC65" s="257"/>
      <c r="BD65" s="257"/>
      <c r="BE65" s="263"/>
      <c r="BF65" s="263"/>
      <c r="BG65" s="263"/>
      <c r="BH65" s="81"/>
      <c r="BI65" s="242" t="s">
        <v>75</v>
      </c>
      <c r="BJ65" s="231"/>
      <c r="BK65" s="231"/>
      <c r="BL65" s="91"/>
      <c r="BM65" s="272" t="str">
        <f>IF(OR(BM53="",BM59=""),"",BM59-BM53)</f>
        <v/>
      </c>
      <c r="BN65" s="272"/>
      <c r="BO65" s="272"/>
      <c r="BP65" s="272"/>
      <c r="BQ65" s="216" t="s">
        <v>114</v>
      </c>
      <c r="BR65" s="216"/>
      <c r="BS65" s="217"/>
      <c r="BT65" s="222"/>
      <c r="BU65" s="222"/>
      <c r="BV65" s="222"/>
      <c r="BW65" s="223"/>
      <c r="BX65" s="486"/>
      <c r="BY65" s="353"/>
      <c r="BZ65" s="353"/>
      <c r="CA65" s="354"/>
      <c r="CB65" s="238"/>
      <c r="CC65" s="222"/>
      <c r="CD65" s="222"/>
      <c r="CE65" s="239"/>
      <c r="CF65" s="210"/>
      <c r="CG65" s="211"/>
      <c r="CH65" s="211"/>
      <c r="CI65" s="212"/>
      <c r="CM65" s="16" t="str">
        <f>IF(OR(CP61="",CQ61=""),"",IF(OR(CM61&lt;CP61,CN61&lt;CQ61),"×","〇"))</f>
        <v/>
      </c>
      <c r="CN65" s="23"/>
      <c r="CO65" s="23"/>
      <c r="CP65" s="23"/>
      <c r="CQ65" s="23"/>
      <c r="DD65" s="29"/>
      <c r="DE65" s="29"/>
      <c r="DF65" s="29"/>
      <c r="DG65" s="29"/>
      <c r="DH65" s="29"/>
      <c r="DI65" s="29"/>
      <c r="DJ65" s="29"/>
      <c r="DK65" s="29"/>
    </row>
    <row r="66" spans="5:115" ht="8.15" customHeight="1">
      <c r="E66" s="363"/>
      <c r="F66" s="449"/>
      <c r="G66" s="571"/>
      <c r="H66" s="497"/>
      <c r="I66" s="572"/>
      <c r="J66" s="496"/>
      <c r="K66" s="497"/>
      <c r="L66" s="497"/>
      <c r="M66" s="498"/>
      <c r="N66" s="258"/>
      <c r="O66" s="259"/>
      <c r="P66" s="259"/>
      <c r="Q66" s="259"/>
      <c r="R66" s="259"/>
      <c r="S66" s="259"/>
      <c r="T66" s="259"/>
      <c r="U66" s="259"/>
      <c r="V66" s="259"/>
      <c r="W66" s="293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5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4"/>
      <c r="BA66" s="94"/>
      <c r="BB66" s="94"/>
      <c r="BC66" s="94"/>
      <c r="BD66" s="94"/>
      <c r="BE66" s="95"/>
      <c r="BF66" s="95"/>
      <c r="BG66" s="95"/>
      <c r="BH66" s="81"/>
      <c r="BI66" s="242"/>
      <c r="BJ66" s="231"/>
      <c r="BK66" s="231"/>
      <c r="BL66" s="92"/>
      <c r="BM66" s="274"/>
      <c r="BN66" s="274"/>
      <c r="BO66" s="274"/>
      <c r="BP66" s="274"/>
      <c r="BQ66" s="216"/>
      <c r="BR66" s="216"/>
      <c r="BS66" s="217"/>
      <c r="BT66" s="222"/>
      <c r="BU66" s="222"/>
      <c r="BV66" s="222"/>
      <c r="BW66" s="223"/>
      <c r="BX66" s="486"/>
      <c r="BY66" s="353"/>
      <c r="BZ66" s="353"/>
      <c r="CA66" s="354"/>
      <c r="CB66" s="238"/>
      <c r="CC66" s="222"/>
      <c r="CD66" s="222"/>
      <c r="CE66" s="239"/>
      <c r="CF66" s="210"/>
      <c r="CG66" s="211"/>
      <c r="CH66" s="211"/>
      <c r="CI66" s="212"/>
      <c r="CJ66" s="4"/>
      <c r="CK66" s="12"/>
      <c r="CL66" s="12"/>
      <c r="CM66" s="12"/>
    </row>
    <row r="67" spans="5:115" ht="8.15" customHeight="1">
      <c r="E67" s="363"/>
      <c r="F67" s="449"/>
      <c r="G67" s="571"/>
      <c r="H67" s="497"/>
      <c r="I67" s="572"/>
      <c r="J67" s="496"/>
      <c r="K67" s="497"/>
      <c r="L67" s="497"/>
      <c r="M67" s="498"/>
      <c r="N67" s="334"/>
      <c r="O67" s="335"/>
      <c r="P67" s="335"/>
      <c r="Q67" s="335"/>
      <c r="R67" s="335"/>
      <c r="S67" s="335"/>
      <c r="T67" s="335"/>
      <c r="U67" s="335"/>
      <c r="V67" s="335"/>
      <c r="W67" s="296"/>
      <c r="X67" s="297"/>
      <c r="Y67" s="297"/>
      <c r="Z67" s="297"/>
      <c r="AA67" s="297"/>
      <c r="AB67" s="297"/>
      <c r="AC67" s="297"/>
      <c r="AD67" s="297"/>
      <c r="AE67" s="297"/>
      <c r="AF67" s="297"/>
      <c r="AG67" s="297"/>
      <c r="AH67" s="297"/>
      <c r="AI67" s="297"/>
      <c r="AJ67" s="297"/>
      <c r="AK67" s="297"/>
      <c r="AL67" s="297"/>
      <c r="AM67" s="297"/>
      <c r="AN67" s="297"/>
      <c r="AO67" s="298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7"/>
      <c r="BI67" s="79"/>
      <c r="BJ67" s="80"/>
      <c r="BK67" s="80"/>
      <c r="BL67" s="92"/>
      <c r="BM67" s="86"/>
      <c r="BN67" s="86"/>
      <c r="BO67" s="86"/>
      <c r="BP67" s="86"/>
      <c r="BQ67" s="92"/>
      <c r="BR67" s="92"/>
      <c r="BS67" s="96"/>
      <c r="BT67" s="224"/>
      <c r="BU67" s="225"/>
      <c r="BV67" s="225"/>
      <c r="BW67" s="226"/>
      <c r="BX67" s="487"/>
      <c r="BY67" s="394"/>
      <c r="BZ67" s="394"/>
      <c r="CA67" s="395"/>
      <c r="CB67" s="240"/>
      <c r="CC67" s="225"/>
      <c r="CD67" s="225"/>
      <c r="CE67" s="241"/>
      <c r="CF67" s="213"/>
      <c r="CG67" s="214"/>
      <c r="CH67" s="214"/>
      <c r="CI67" s="215"/>
      <c r="CJ67" s="4"/>
      <c r="CK67" s="12"/>
      <c r="CL67" s="12"/>
      <c r="CM67" s="12"/>
    </row>
    <row r="68" spans="5:115" ht="8.15" customHeight="1">
      <c r="E68" s="363"/>
      <c r="F68" s="449"/>
      <c r="G68" s="571"/>
      <c r="H68" s="497"/>
      <c r="I68" s="572"/>
      <c r="J68" s="496"/>
      <c r="K68" s="497"/>
      <c r="L68" s="497"/>
      <c r="M68" s="498"/>
      <c r="N68" s="285" t="s">
        <v>28</v>
      </c>
      <c r="O68" s="286"/>
      <c r="P68" s="286"/>
      <c r="Q68" s="286"/>
      <c r="R68" s="286"/>
      <c r="S68" s="286"/>
      <c r="T68" s="286"/>
      <c r="U68" s="286"/>
      <c r="V68" s="287"/>
      <c r="W68" s="258" t="s">
        <v>241</v>
      </c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60"/>
      <c r="AP68" s="97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90"/>
      <c r="BI68" s="242" t="s">
        <v>121</v>
      </c>
      <c r="BJ68" s="231"/>
      <c r="BK68" s="231"/>
      <c r="BL68" s="231"/>
      <c r="BM68" s="231"/>
      <c r="BN68" s="231"/>
      <c r="BO68" s="231"/>
      <c r="BP68" s="231"/>
      <c r="BQ68" s="231"/>
      <c r="BR68" s="231"/>
      <c r="BS68" s="243"/>
      <c r="BT68" s="218" t="str">
        <f>IF(AND(CP90="〇",CQ90="〇"),"〇","")</f>
        <v/>
      </c>
      <c r="BU68" s="219"/>
      <c r="BV68" s="219"/>
      <c r="BW68" s="220"/>
      <c r="BX68" s="485" t="str">
        <f>IF(AND(CP90="×",CQ90="〇"),"〇","")</f>
        <v/>
      </c>
      <c r="BY68" s="351"/>
      <c r="BZ68" s="351"/>
      <c r="CA68" s="352"/>
      <c r="CB68" s="236" t="str">
        <f>IF(CQ90="×","〇","")</f>
        <v/>
      </c>
      <c r="CC68" s="219"/>
      <c r="CD68" s="219"/>
      <c r="CE68" s="237"/>
      <c r="CF68" s="207" t="s">
        <v>183</v>
      </c>
      <c r="CG68" s="208"/>
      <c r="CH68" s="208"/>
      <c r="CI68" s="209"/>
      <c r="CJ68" s="6"/>
      <c r="CK68" s="13"/>
      <c r="CL68" s="13"/>
      <c r="CM68" s="31" t="s">
        <v>179</v>
      </c>
      <c r="CN68" s="33" t="s">
        <v>180</v>
      </c>
      <c r="CO68" s="35"/>
      <c r="CP68" s="23"/>
      <c r="CQ68" s="23"/>
    </row>
    <row r="69" spans="5:115" ht="8.15" customHeight="1">
      <c r="E69" s="363"/>
      <c r="F69" s="449"/>
      <c r="G69" s="571"/>
      <c r="H69" s="497"/>
      <c r="I69" s="572"/>
      <c r="J69" s="496"/>
      <c r="K69" s="497"/>
      <c r="L69" s="497"/>
      <c r="M69" s="498"/>
      <c r="N69" s="258"/>
      <c r="O69" s="259"/>
      <c r="P69" s="259"/>
      <c r="Q69" s="259"/>
      <c r="R69" s="259"/>
      <c r="S69" s="259"/>
      <c r="T69" s="259"/>
      <c r="U69" s="259"/>
      <c r="V69" s="260"/>
      <c r="W69" s="258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  <c r="AH69" s="259"/>
      <c r="AI69" s="259"/>
      <c r="AJ69" s="259"/>
      <c r="AK69" s="259"/>
      <c r="AL69" s="259"/>
      <c r="AM69" s="259"/>
      <c r="AN69" s="259"/>
      <c r="AO69" s="260"/>
      <c r="AP69" s="258" t="s">
        <v>71</v>
      </c>
      <c r="AQ69" s="259"/>
      <c r="AR69" s="259"/>
      <c r="AS69" s="259"/>
      <c r="AT69" s="259"/>
      <c r="AU69" s="259"/>
      <c r="AV69" s="259"/>
      <c r="AW69" s="259"/>
      <c r="AX69" s="259"/>
      <c r="AY69" s="259"/>
      <c r="AZ69" s="259"/>
      <c r="BA69" s="259"/>
      <c r="BB69" s="259"/>
      <c r="BC69" s="259"/>
      <c r="BD69" s="259"/>
      <c r="BE69" s="259"/>
      <c r="BF69" s="259"/>
      <c r="BG69" s="259"/>
      <c r="BH69" s="260"/>
      <c r="BI69" s="242"/>
      <c r="BJ69" s="231"/>
      <c r="BK69" s="231"/>
      <c r="BL69" s="231"/>
      <c r="BM69" s="231"/>
      <c r="BN69" s="231"/>
      <c r="BO69" s="231"/>
      <c r="BP69" s="231"/>
      <c r="BQ69" s="231"/>
      <c r="BR69" s="231"/>
      <c r="BS69" s="243"/>
      <c r="BT69" s="221"/>
      <c r="BU69" s="222"/>
      <c r="BV69" s="222"/>
      <c r="BW69" s="223"/>
      <c r="BX69" s="486"/>
      <c r="BY69" s="353"/>
      <c r="BZ69" s="353"/>
      <c r="CA69" s="354"/>
      <c r="CB69" s="238"/>
      <c r="CC69" s="222"/>
      <c r="CD69" s="222"/>
      <c r="CE69" s="239"/>
      <c r="CF69" s="210"/>
      <c r="CG69" s="211"/>
      <c r="CH69" s="211"/>
      <c r="CI69" s="212"/>
      <c r="CJ69" s="6"/>
      <c r="CK69" s="13"/>
      <c r="CL69" s="13"/>
      <c r="CM69" s="32">
        <f>AZ61</f>
        <v>0</v>
      </c>
      <c r="CN69" s="30">
        <f>AZ64</f>
        <v>0</v>
      </c>
      <c r="CO69" s="35"/>
      <c r="CP69" s="23"/>
      <c r="CQ69" s="23"/>
    </row>
    <row r="70" spans="5:115" ht="8.15" customHeight="1">
      <c r="E70" s="363"/>
      <c r="F70" s="449"/>
      <c r="G70" s="571"/>
      <c r="H70" s="497"/>
      <c r="I70" s="572"/>
      <c r="J70" s="496"/>
      <c r="K70" s="497"/>
      <c r="L70" s="497"/>
      <c r="M70" s="498"/>
      <c r="N70" s="258"/>
      <c r="O70" s="259"/>
      <c r="P70" s="259"/>
      <c r="Q70" s="259"/>
      <c r="R70" s="259"/>
      <c r="S70" s="259"/>
      <c r="T70" s="259"/>
      <c r="U70" s="259"/>
      <c r="V70" s="260"/>
      <c r="W70" s="258"/>
      <c r="X70" s="259"/>
      <c r="Y70" s="259"/>
      <c r="Z70" s="259"/>
      <c r="AA70" s="259"/>
      <c r="AB70" s="259"/>
      <c r="AC70" s="259"/>
      <c r="AD70" s="259"/>
      <c r="AE70" s="259"/>
      <c r="AF70" s="259"/>
      <c r="AG70" s="259"/>
      <c r="AH70" s="259"/>
      <c r="AI70" s="259"/>
      <c r="AJ70" s="259"/>
      <c r="AK70" s="259"/>
      <c r="AL70" s="259"/>
      <c r="AM70" s="259"/>
      <c r="AN70" s="259"/>
      <c r="AO70" s="260"/>
      <c r="AP70" s="258"/>
      <c r="AQ70" s="259"/>
      <c r="AR70" s="259"/>
      <c r="AS70" s="259"/>
      <c r="AT70" s="259"/>
      <c r="AU70" s="259"/>
      <c r="AV70" s="259"/>
      <c r="AW70" s="259"/>
      <c r="AX70" s="259"/>
      <c r="AY70" s="259"/>
      <c r="AZ70" s="259"/>
      <c r="BA70" s="259"/>
      <c r="BB70" s="259"/>
      <c r="BC70" s="259"/>
      <c r="BD70" s="259"/>
      <c r="BE70" s="259"/>
      <c r="BF70" s="259"/>
      <c r="BG70" s="259"/>
      <c r="BH70" s="260"/>
      <c r="BI70" s="242" t="s">
        <v>233</v>
      </c>
      <c r="BJ70" s="231"/>
      <c r="BK70" s="231"/>
      <c r="BL70" s="91"/>
      <c r="BM70" s="244"/>
      <c r="BN70" s="244"/>
      <c r="BO70" s="244"/>
      <c r="BP70" s="244"/>
      <c r="BQ70" s="216" t="s">
        <v>120</v>
      </c>
      <c r="BR70" s="216"/>
      <c r="BS70" s="217"/>
      <c r="BT70" s="222"/>
      <c r="BU70" s="222"/>
      <c r="BV70" s="222"/>
      <c r="BW70" s="223"/>
      <c r="BX70" s="486"/>
      <c r="BY70" s="353"/>
      <c r="BZ70" s="353"/>
      <c r="CA70" s="354"/>
      <c r="CB70" s="238"/>
      <c r="CC70" s="222"/>
      <c r="CD70" s="222"/>
      <c r="CE70" s="239"/>
      <c r="CF70" s="210"/>
      <c r="CG70" s="211"/>
      <c r="CH70" s="211"/>
      <c r="CI70" s="212"/>
      <c r="CJ70" s="6"/>
      <c r="CK70" s="13"/>
      <c r="CL70" s="13"/>
      <c r="CM70" s="38" t="s">
        <v>181</v>
      </c>
      <c r="CN70" s="36"/>
      <c r="CO70" s="37"/>
      <c r="CP70" s="37"/>
      <c r="CQ70" s="37"/>
    </row>
    <row r="71" spans="5:115" ht="8.15" customHeight="1">
      <c r="E71" s="363"/>
      <c r="F71" s="449"/>
      <c r="G71" s="571"/>
      <c r="H71" s="497"/>
      <c r="I71" s="572"/>
      <c r="J71" s="496"/>
      <c r="K71" s="497"/>
      <c r="L71" s="497"/>
      <c r="M71" s="498"/>
      <c r="N71" s="258"/>
      <c r="O71" s="259"/>
      <c r="P71" s="259"/>
      <c r="Q71" s="259"/>
      <c r="R71" s="259"/>
      <c r="S71" s="259"/>
      <c r="T71" s="259"/>
      <c r="U71" s="259"/>
      <c r="V71" s="260"/>
      <c r="W71" s="258"/>
      <c r="X71" s="259"/>
      <c r="Y71" s="259"/>
      <c r="Z71" s="259"/>
      <c r="AA71" s="259"/>
      <c r="AB71" s="259"/>
      <c r="AC71" s="259"/>
      <c r="AD71" s="259"/>
      <c r="AE71" s="259"/>
      <c r="AF71" s="259"/>
      <c r="AG71" s="259"/>
      <c r="AH71" s="259"/>
      <c r="AI71" s="259"/>
      <c r="AJ71" s="259"/>
      <c r="AK71" s="259"/>
      <c r="AL71" s="259"/>
      <c r="AM71" s="259"/>
      <c r="AN71" s="259"/>
      <c r="AO71" s="260"/>
      <c r="AP71" s="258"/>
      <c r="AQ71" s="259"/>
      <c r="AR71" s="259"/>
      <c r="AS71" s="259"/>
      <c r="AT71" s="259"/>
      <c r="AU71" s="259"/>
      <c r="AV71" s="259"/>
      <c r="AW71" s="259"/>
      <c r="AX71" s="259"/>
      <c r="AY71" s="259"/>
      <c r="AZ71" s="259"/>
      <c r="BA71" s="259"/>
      <c r="BB71" s="259"/>
      <c r="BC71" s="259"/>
      <c r="BD71" s="259"/>
      <c r="BE71" s="259"/>
      <c r="BF71" s="259"/>
      <c r="BG71" s="259"/>
      <c r="BH71" s="260"/>
      <c r="BI71" s="242"/>
      <c r="BJ71" s="231"/>
      <c r="BK71" s="231"/>
      <c r="BL71" s="92"/>
      <c r="BM71" s="245"/>
      <c r="BN71" s="245"/>
      <c r="BO71" s="245"/>
      <c r="BP71" s="245"/>
      <c r="BQ71" s="216"/>
      <c r="BR71" s="216"/>
      <c r="BS71" s="217"/>
      <c r="BT71" s="222"/>
      <c r="BU71" s="222"/>
      <c r="BV71" s="222"/>
      <c r="BW71" s="223"/>
      <c r="BX71" s="486"/>
      <c r="BY71" s="353"/>
      <c r="BZ71" s="353"/>
      <c r="CA71" s="354"/>
      <c r="CB71" s="238"/>
      <c r="CC71" s="222"/>
      <c r="CD71" s="222"/>
      <c r="CE71" s="239"/>
      <c r="CF71" s="210"/>
      <c r="CG71" s="211"/>
      <c r="CH71" s="211"/>
      <c r="CI71" s="212"/>
      <c r="CM71" s="16" t="s">
        <v>65</v>
      </c>
      <c r="CN71" s="34" t="s">
        <v>175</v>
      </c>
      <c r="CO71" s="34" t="s">
        <v>176</v>
      </c>
      <c r="CP71" s="34" t="s">
        <v>177</v>
      </c>
      <c r="CQ71" s="34" t="s">
        <v>178</v>
      </c>
    </row>
    <row r="72" spans="5:115" ht="8.15" customHeight="1">
      <c r="E72" s="363"/>
      <c r="F72" s="449"/>
      <c r="G72" s="571"/>
      <c r="H72" s="497"/>
      <c r="I72" s="572"/>
      <c r="J72" s="496"/>
      <c r="K72" s="497"/>
      <c r="L72" s="497"/>
      <c r="M72" s="498"/>
      <c r="N72" s="258"/>
      <c r="O72" s="259"/>
      <c r="P72" s="259"/>
      <c r="Q72" s="259"/>
      <c r="R72" s="259"/>
      <c r="S72" s="259"/>
      <c r="T72" s="259"/>
      <c r="U72" s="259"/>
      <c r="V72" s="260"/>
      <c r="W72" s="258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  <c r="AI72" s="259"/>
      <c r="AJ72" s="259"/>
      <c r="AK72" s="259"/>
      <c r="AL72" s="259"/>
      <c r="AM72" s="259"/>
      <c r="AN72" s="259"/>
      <c r="AO72" s="260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242" t="s">
        <v>234</v>
      </c>
      <c r="BJ72" s="231"/>
      <c r="BK72" s="231"/>
      <c r="BL72" s="91"/>
      <c r="BM72" s="244"/>
      <c r="BN72" s="244"/>
      <c r="BO72" s="244"/>
      <c r="BP72" s="244"/>
      <c r="BQ72" s="216" t="s">
        <v>120</v>
      </c>
      <c r="BR72" s="216"/>
      <c r="BS72" s="217"/>
      <c r="BT72" s="222"/>
      <c r="BU72" s="222"/>
      <c r="BV72" s="222"/>
      <c r="BW72" s="223"/>
      <c r="BX72" s="486"/>
      <c r="BY72" s="353"/>
      <c r="BZ72" s="353"/>
      <c r="CA72" s="354"/>
      <c r="CB72" s="238"/>
      <c r="CC72" s="222"/>
      <c r="CD72" s="222"/>
      <c r="CE72" s="239"/>
      <c r="CF72" s="210"/>
      <c r="CG72" s="211"/>
      <c r="CH72" s="211"/>
      <c r="CI72" s="212"/>
      <c r="CM72" s="16" t="str">
        <f>IF(BM51="","",BM51)</f>
        <v/>
      </c>
      <c r="CN72" s="16" t="str">
        <f>IF(BM57="","",BM57)</f>
        <v/>
      </c>
      <c r="CO72" s="16" t="str">
        <f>BM63</f>
        <v/>
      </c>
      <c r="CP72" s="16" t="str">
        <f>IF(OR(CN72="",CO72=""),"",IF(CN72&lt;(CM69-CO72),"×","〇"))</f>
        <v/>
      </c>
      <c r="CQ72" s="16" t="str">
        <f>IF(OR(CN72="",CO72=""),"",IF(OR(CN72&lt;CM69,CO72&lt;-CN69),"×","〇"))</f>
        <v/>
      </c>
    </row>
    <row r="73" spans="5:115" ht="8.15" customHeight="1">
      <c r="E73" s="363"/>
      <c r="F73" s="449"/>
      <c r="G73" s="571"/>
      <c r="H73" s="497"/>
      <c r="I73" s="572"/>
      <c r="J73" s="496"/>
      <c r="K73" s="497"/>
      <c r="L73" s="497"/>
      <c r="M73" s="498"/>
      <c r="N73" s="258"/>
      <c r="O73" s="259"/>
      <c r="P73" s="259"/>
      <c r="Q73" s="259"/>
      <c r="R73" s="259"/>
      <c r="S73" s="259"/>
      <c r="T73" s="259"/>
      <c r="U73" s="259"/>
      <c r="V73" s="260"/>
      <c r="W73" s="258"/>
      <c r="X73" s="259"/>
      <c r="Y73" s="259"/>
      <c r="Z73" s="259"/>
      <c r="AA73" s="259"/>
      <c r="AB73" s="259"/>
      <c r="AC73" s="259"/>
      <c r="AD73" s="259"/>
      <c r="AE73" s="259"/>
      <c r="AF73" s="259"/>
      <c r="AG73" s="259"/>
      <c r="AH73" s="259"/>
      <c r="AI73" s="259"/>
      <c r="AJ73" s="259"/>
      <c r="AK73" s="259"/>
      <c r="AL73" s="259"/>
      <c r="AM73" s="259"/>
      <c r="AN73" s="259"/>
      <c r="AO73" s="260"/>
      <c r="AP73" s="253" t="s">
        <v>164</v>
      </c>
      <c r="AQ73" s="254"/>
      <c r="AR73" s="254"/>
      <c r="AS73" s="254"/>
      <c r="AT73" s="254"/>
      <c r="AU73" s="254"/>
      <c r="AV73" s="254"/>
      <c r="AW73" s="254"/>
      <c r="AX73" s="254"/>
      <c r="AY73" s="254"/>
      <c r="AZ73" s="254"/>
      <c r="BA73" s="254"/>
      <c r="BB73" s="254"/>
      <c r="BC73" s="254"/>
      <c r="BD73" s="254"/>
      <c r="BE73" s="254"/>
      <c r="BF73" s="254"/>
      <c r="BG73" s="254"/>
      <c r="BH73" s="255"/>
      <c r="BI73" s="242"/>
      <c r="BJ73" s="231"/>
      <c r="BK73" s="231"/>
      <c r="BL73" s="92"/>
      <c r="BM73" s="245"/>
      <c r="BN73" s="245"/>
      <c r="BO73" s="245"/>
      <c r="BP73" s="245"/>
      <c r="BQ73" s="216"/>
      <c r="BR73" s="216"/>
      <c r="BS73" s="217"/>
      <c r="BT73" s="222"/>
      <c r="BU73" s="222"/>
      <c r="BV73" s="222"/>
      <c r="BW73" s="223"/>
      <c r="BX73" s="486"/>
      <c r="BY73" s="353"/>
      <c r="BZ73" s="353"/>
      <c r="CA73" s="354"/>
      <c r="CB73" s="238"/>
      <c r="CC73" s="222"/>
      <c r="CD73" s="222"/>
      <c r="CE73" s="239"/>
      <c r="CF73" s="210"/>
      <c r="CG73" s="211"/>
      <c r="CH73" s="211"/>
      <c r="CI73" s="212"/>
      <c r="CM73" s="14" t="s">
        <v>182</v>
      </c>
      <c r="CN73" s="33"/>
      <c r="CO73" s="39"/>
      <c r="CP73" s="39"/>
      <c r="CQ73" s="39"/>
    </row>
    <row r="74" spans="5:115" ht="8.15" customHeight="1">
      <c r="E74" s="363"/>
      <c r="F74" s="449"/>
      <c r="G74" s="571"/>
      <c r="H74" s="497"/>
      <c r="I74" s="572"/>
      <c r="J74" s="496"/>
      <c r="K74" s="497"/>
      <c r="L74" s="497"/>
      <c r="M74" s="498"/>
      <c r="N74" s="258"/>
      <c r="O74" s="259"/>
      <c r="P74" s="259"/>
      <c r="Q74" s="259"/>
      <c r="R74" s="259"/>
      <c r="S74" s="259"/>
      <c r="T74" s="259"/>
      <c r="U74" s="259"/>
      <c r="V74" s="260"/>
      <c r="W74" s="258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  <c r="AH74" s="259"/>
      <c r="AI74" s="259"/>
      <c r="AJ74" s="259"/>
      <c r="AK74" s="259"/>
      <c r="AL74" s="259"/>
      <c r="AM74" s="259"/>
      <c r="AN74" s="259"/>
      <c r="AO74" s="260"/>
      <c r="AP74" s="253"/>
      <c r="AQ74" s="254"/>
      <c r="AR74" s="254"/>
      <c r="AS74" s="254"/>
      <c r="AT74" s="254"/>
      <c r="AU74" s="254"/>
      <c r="AV74" s="254"/>
      <c r="AW74" s="254"/>
      <c r="AX74" s="254"/>
      <c r="AY74" s="254"/>
      <c r="AZ74" s="254"/>
      <c r="BA74" s="254"/>
      <c r="BB74" s="254"/>
      <c r="BC74" s="254"/>
      <c r="BD74" s="254"/>
      <c r="BE74" s="254"/>
      <c r="BF74" s="254"/>
      <c r="BG74" s="254"/>
      <c r="BH74" s="255"/>
      <c r="BI74" s="98"/>
      <c r="BJ74" s="99"/>
      <c r="BK74" s="99"/>
      <c r="BL74" s="91"/>
      <c r="BM74" s="56"/>
      <c r="BN74" s="56"/>
      <c r="BO74" s="56"/>
      <c r="BP74" s="56"/>
      <c r="BQ74" s="100"/>
      <c r="BR74" s="100"/>
      <c r="BS74" s="101"/>
      <c r="BT74" s="221"/>
      <c r="BU74" s="222"/>
      <c r="BV74" s="222"/>
      <c r="BW74" s="223"/>
      <c r="BX74" s="486"/>
      <c r="BY74" s="353"/>
      <c r="BZ74" s="353"/>
      <c r="CA74" s="354"/>
      <c r="CB74" s="238"/>
      <c r="CC74" s="222"/>
      <c r="CD74" s="222"/>
      <c r="CE74" s="239"/>
      <c r="CF74" s="210"/>
      <c r="CG74" s="211"/>
      <c r="CH74" s="211"/>
      <c r="CI74" s="212"/>
      <c r="CM74" s="14" t="s">
        <v>65</v>
      </c>
      <c r="CN74" s="16" t="s">
        <v>175</v>
      </c>
      <c r="CO74" s="16" t="s">
        <v>176</v>
      </c>
      <c r="CP74" s="16" t="s">
        <v>177</v>
      </c>
      <c r="CQ74" s="16" t="s">
        <v>178</v>
      </c>
    </row>
    <row r="75" spans="5:115" ht="8.15" customHeight="1">
      <c r="E75" s="363"/>
      <c r="F75" s="449"/>
      <c r="G75" s="571"/>
      <c r="H75" s="497"/>
      <c r="I75" s="572"/>
      <c r="J75" s="496"/>
      <c r="K75" s="497"/>
      <c r="L75" s="497"/>
      <c r="M75" s="498"/>
      <c r="N75" s="258"/>
      <c r="O75" s="259"/>
      <c r="P75" s="259"/>
      <c r="Q75" s="259"/>
      <c r="R75" s="259"/>
      <c r="S75" s="259"/>
      <c r="T75" s="259"/>
      <c r="U75" s="259"/>
      <c r="V75" s="260"/>
      <c r="W75" s="258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  <c r="AH75" s="259"/>
      <c r="AI75" s="259"/>
      <c r="AJ75" s="259"/>
      <c r="AK75" s="259"/>
      <c r="AL75" s="259"/>
      <c r="AM75" s="259"/>
      <c r="AN75" s="259"/>
      <c r="AO75" s="260"/>
      <c r="AP75" s="253"/>
      <c r="AQ75" s="254"/>
      <c r="AR75" s="254"/>
      <c r="AS75" s="254"/>
      <c r="AT75" s="254"/>
      <c r="AU75" s="254"/>
      <c r="AV75" s="254"/>
      <c r="AW75" s="254"/>
      <c r="AX75" s="254"/>
      <c r="AY75" s="254"/>
      <c r="AZ75" s="254"/>
      <c r="BA75" s="254"/>
      <c r="BB75" s="254"/>
      <c r="BC75" s="254"/>
      <c r="BD75" s="254"/>
      <c r="BE75" s="254"/>
      <c r="BF75" s="254"/>
      <c r="BG75" s="254"/>
      <c r="BH75" s="255"/>
      <c r="BI75" s="98"/>
      <c r="BJ75" s="99"/>
      <c r="BK75" s="99"/>
      <c r="BL75" s="91"/>
      <c r="BM75" s="56"/>
      <c r="BN75" s="56"/>
      <c r="BO75" s="56"/>
      <c r="BP75" s="56"/>
      <c r="BQ75" s="100"/>
      <c r="BR75" s="100"/>
      <c r="BS75" s="101"/>
      <c r="BT75" s="221"/>
      <c r="BU75" s="222"/>
      <c r="BV75" s="222"/>
      <c r="BW75" s="223"/>
      <c r="BX75" s="486"/>
      <c r="BY75" s="353"/>
      <c r="BZ75" s="353"/>
      <c r="CA75" s="354"/>
      <c r="CB75" s="238"/>
      <c r="CC75" s="222"/>
      <c r="CD75" s="222"/>
      <c r="CE75" s="239"/>
      <c r="CF75" s="210"/>
      <c r="CG75" s="211"/>
      <c r="CH75" s="211"/>
      <c r="CI75" s="212"/>
      <c r="CM75" s="16" t="str">
        <f>IF(BM53="","",BM53)</f>
        <v/>
      </c>
      <c r="CN75" s="16" t="str">
        <f>IF(BM59="","",BM59)</f>
        <v/>
      </c>
      <c r="CO75" s="16" t="str">
        <f>BM65</f>
        <v/>
      </c>
      <c r="CP75" s="16" t="str">
        <f>IF(OR(CN75="",CO75=""),"",IF(CN75&lt;(CM69-CO75),"×","〇"))</f>
        <v/>
      </c>
      <c r="CQ75" s="16" t="str">
        <f>IF(OR(CN75="",CO75=""),"",IF(OR(CN75&lt;CM69,CO75&lt;-CN69),"×","〇"))</f>
        <v/>
      </c>
    </row>
    <row r="76" spans="5:115" ht="8.15" customHeight="1">
      <c r="E76" s="363"/>
      <c r="F76" s="449"/>
      <c r="G76" s="571"/>
      <c r="H76" s="497"/>
      <c r="I76" s="572"/>
      <c r="J76" s="496"/>
      <c r="K76" s="497"/>
      <c r="L76" s="497"/>
      <c r="M76" s="498"/>
      <c r="N76" s="258"/>
      <c r="O76" s="259"/>
      <c r="P76" s="259"/>
      <c r="Q76" s="259"/>
      <c r="R76" s="259"/>
      <c r="S76" s="259"/>
      <c r="T76" s="259"/>
      <c r="U76" s="259"/>
      <c r="V76" s="260"/>
      <c r="W76" s="258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  <c r="AI76" s="259"/>
      <c r="AJ76" s="259"/>
      <c r="AK76" s="259"/>
      <c r="AL76" s="259"/>
      <c r="AM76" s="259"/>
      <c r="AN76" s="259"/>
      <c r="AO76" s="260"/>
      <c r="AP76" s="253"/>
      <c r="AQ76" s="254"/>
      <c r="AR76" s="254"/>
      <c r="AS76" s="254"/>
      <c r="AT76" s="254"/>
      <c r="AU76" s="254"/>
      <c r="AV76" s="254"/>
      <c r="AW76" s="254"/>
      <c r="AX76" s="254"/>
      <c r="AY76" s="254"/>
      <c r="AZ76" s="254"/>
      <c r="BA76" s="254"/>
      <c r="BB76" s="254"/>
      <c r="BC76" s="254"/>
      <c r="BD76" s="254"/>
      <c r="BE76" s="254"/>
      <c r="BF76" s="254"/>
      <c r="BG76" s="254"/>
      <c r="BH76" s="255"/>
      <c r="BI76" s="242" t="s">
        <v>32</v>
      </c>
      <c r="BJ76" s="222"/>
      <c r="BK76" s="222"/>
      <c r="BL76" s="222"/>
      <c r="BM76" s="222"/>
      <c r="BN76" s="222"/>
      <c r="BO76" s="222"/>
      <c r="BP76" s="222"/>
      <c r="BQ76" s="222"/>
      <c r="BR76" s="222"/>
      <c r="BS76" s="239"/>
      <c r="BT76" s="221"/>
      <c r="BU76" s="222"/>
      <c r="BV76" s="222"/>
      <c r="BW76" s="223"/>
      <c r="BX76" s="486"/>
      <c r="BY76" s="353"/>
      <c r="BZ76" s="353"/>
      <c r="CA76" s="354"/>
      <c r="CB76" s="238"/>
      <c r="CC76" s="222"/>
      <c r="CD76" s="222"/>
      <c r="CE76" s="239"/>
      <c r="CF76" s="210"/>
      <c r="CG76" s="211"/>
      <c r="CH76" s="211"/>
      <c r="CI76" s="212"/>
      <c r="CM76" s="16"/>
      <c r="CN76" s="16"/>
      <c r="CO76" s="16"/>
      <c r="CP76" s="16"/>
      <c r="CQ76" s="16"/>
    </row>
    <row r="77" spans="5:115" ht="8.15" customHeight="1">
      <c r="E77" s="363"/>
      <c r="F77" s="449"/>
      <c r="G77" s="571"/>
      <c r="H77" s="497"/>
      <c r="I77" s="572"/>
      <c r="J77" s="496"/>
      <c r="K77" s="497"/>
      <c r="L77" s="497"/>
      <c r="M77" s="498"/>
      <c r="N77" s="258"/>
      <c r="O77" s="259"/>
      <c r="P77" s="259"/>
      <c r="Q77" s="259"/>
      <c r="R77" s="259"/>
      <c r="S77" s="259"/>
      <c r="T77" s="259"/>
      <c r="U77" s="259"/>
      <c r="V77" s="260"/>
      <c r="W77" s="258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  <c r="AH77" s="259"/>
      <c r="AI77" s="259"/>
      <c r="AJ77" s="259"/>
      <c r="AK77" s="259"/>
      <c r="AL77" s="259"/>
      <c r="AM77" s="259"/>
      <c r="AN77" s="259"/>
      <c r="AO77" s="260"/>
      <c r="AP77" s="253"/>
      <c r="AQ77" s="254"/>
      <c r="AR77" s="254"/>
      <c r="AS77" s="254"/>
      <c r="AT77" s="254"/>
      <c r="AU77" s="254"/>
      <c r="AV77" s="254"/>
      <c r="AW77" s="254"/>
      <c r="AX77" s="254"/>
      <c r="AY77" s="254"/>
      <c r="AZ77" s="254"/>
      <c r="BA77" s="254"/>
      <c r="BB77" s="254"/>
      <c r="BC77" s="254"/>
      <c r="BD77" s="254"/>
      <c r="BE77" s="254"/>
      <c r="BF77" s="254"/>
      <c r="BG77" s="254"/>
      <c r="BH77" s="255"/>
      <c r="BI77" s="221"/>
      <c r="BJ77" s="222"/>
      <c r="BK77" s="222"/>
      <c r="BL77" s="222"/>
      <c r="BM77" s="222"/>
      <c r="BN77" s="222"/>
      <c r="BO77" s="222"/>
      <c r="BP77" s="222"/>
      <c r="BQ77" s="222"/>
      <c r="BR77" s="222"/>
      <c r="BS77" s="239"/>
      <c r="BT77" s="221"/>
      <c r="BU77" s="222"/>
      <c r="BV77" s="222"/>
      <c r="BW77" s="223"/>
      <c r="BX77" s="486"/>
      <c r="BY77" s="353"/>
      <c r="BZ77" s="353"/>
      <c r="CA77" s="354"/>
      <c r="CB77" s="238"/>
      <c r="CC77" s="222"/>
      <c r="CD77" s="222"/>
      <c r="CE77" s="239"/>
      <c r="CF77" s="210"/>
      <c r="CG77" s="211"/>
      <c r="CH77" s="211"/>
      <c r="CI77" s="212"/>
      <c r="CM77" s="40" t="s">
        <v>67</v>
      </c>
      <c r="CN77" s="40"/>
      <c r="CO77" s="40"/>
      <c r="CP77" s="40" t="str">
        <f>IF(OR(CP72="",CP75=""),"",IF(OR(CP72="×",CP75="×"),"×","〇"))</f>
        <v/>
      </c>
      <c r="CQ77" s="40" t="str">
        <f>IF(OR(CQ72="",CQ75=""),"",IF(OR(CQ72="×",CQ75="×"),"×","〇"))</f>
        <v/>
      </c>
    </row>
    <row r="78" spans="5:115" ht="8.15" customHeight="1">
      <c r="E78" s="363"/>
      <c r="F78" s="449"/>
      <c r="G78" s="571"/>
      <c r="H78" s="497"/>
      <c r="I78" s="572"/>
      <c r="J78" s="496"/>
      <c r="K78" s="497"/>
      <c r="L78" s="497"/>
      <c r="M78" s="498"/>
      <c r="N78" s="258"/>
      <c r="O78" s="259"/>
      <c r="P78" s="259"/>
      <c r="Q78" s="259"/>
      <c r="R78" s="259"/>
      <c r="S78" s="259"/>
      <c r="T78" s="259"/>
      <c r="U78" s="259"/>
      <c r="V78" s="260"/>
      <c r="W78" s="258"/>
      <c r="X78" s="259"/>
      <c r="Y78" s="259"/>
      <c r="Z78" s="259"/>
      <c r="AA78" s="259"/>
      <c r="AB78" s="259"/>
      <c r="AC78" s="259"/>
      <c r="AD78" s="259"/>
      <c r="AE78" s="259"/>
      <c r="AF78" s="259"/>
      <c r="AG78" s="259"/>
      <c r="AH78" s="259"/>
      <c r="AI78" s="259"/>
      <c r="AJ78" s="259"/>
      <c r="AK78" s="259"/>
      <c r="AL78" s="259"/>
      <c r="AM78" s="259"/>
      <c r="AN78" s="259"/>
      <c r="AO78" s="260"/>
      <c r="AP78" s="253"/>
      <c r="AQ78" s="254"/>
      <c r="AR78" s="254"/>
      <c r="AS78" s="254"/>
      <c r="AT78" s="254"/>
      <c r="AU78" s="254"/>
      <c r="AV78" s="254"/>
      <c r="AW78" s="254"/>
      <c r="AX78" s="254"/>
      <c r="AY78" s="254"/>
      <c r="AZ78" s="254"/>
      <c r="BA78" s="254"/>
      <c r="BB78" s="254"/>
      <c r="BC78" s="254"/>
      <c r="BD78" s="254"/>
      <c r="BE78" s="254"/>
      <c r="BF78" s="254"/>
      <c r="BG78" s="254"/>
      <c r="BH78" s="255"/>
      <c r="BI78" s="242" t="s">
        <v>233</v>
      </c>
      <c r="BJ78" s="231"/>
      <c r="BK78" s="231"/>
      <c r="BL78" s="54"/>
      <c r="BM78" s="249"/>
      <c r="BN78" s="244"/>
      <c r="BO78" s="244"/>
      <c r="BP78" s="244"/>
      <c r="BQ78" s="216" t="s">
        <v>120</v>
      </c>
      <c r="BR78" s="430"/>
      <c r="BS78" s="488"/>
      <c r="BT78" s="222"/>
      <c r="BU78" s="222"/>
      <c r="BV78" s="222"/>
      <c r="BW78" s="223"/>
      <c r="BX78" s="486"/>
      <c r="BY78" s="353"/>
      <c r="BZ78" s="353"/>
      <c r="CA78" s="354"/>
      <c r="CB78" s="238"/>
      <c r="CC78" s="222"/>
      <c r="CD78" s="222"/>
      <c r="CE78" s="239"/>
      <c r="CF78" s="210"/>
      <c r="CG78" s="211"/>
      <c r="CH78" s="211"/>
      <c r="CI78" s="212"/>
      <c r="CM78" s="41"/>
      <c r="CN78" s="41"/>
      <c r="CO78" s="41"/>
      <c r="CP78" s="41"/>
      <c r="CQ78" s="41"/>
    </row>
    <row r="79" spans="5:115" ht="8.15" customHeight="1">
      <c r="E79" s="363"/>
      <c r="F79" s="449"/>
      <c r="G79" s="571"/>
      <c r="H79" s="497"/>
      <c r="I79" s="572"/>
      <c r="J79" s="496"/>
      <c r="K79" s="497"/>
      <c r="L79" s="497"/>
      <c r="M79" s="498"/>
      <c r="N79" s="258"/>
      <c r="O79" s="259"/>
      <c r="P79" s="259"/>
      <c r="Q79" s="259"/>
      <c r="R79" s="259"/>
      <c r="S79" s="259"/>
      <c r="T79" s="259"/>
      <c r="U79" s="259"/>
      <c r="V79" s="260"/>
      <c r="W79" s="258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  <c r="AI79" s="259"/>
      <c r="AJ79" s="259"/>
      <c r="AK79" s="259"/>
      <c r="AL79" s="259"/>
      <c r="AM79" s="259"/>
      <c r="AN79" s="259"/>
      <c r="AO79" s="260"/>
      <c r="AP79" s="253"/>
      <c r="AQ79" s="254"/>
      <c r="AR79" s="254"/>
      <c r="AS79" s="254"/>
      <c r="AT79" s="254"/>
      <c r="AU79" s="254"/>
      <c r="AV79" s="254"/>
      <c r="AW79" s="254"/>
      <c r="AX79" s="254"/>
      <c r="AY79" s="254"/>
      <c r="AZ79" s="254"/>
      <c r="BA79" s="254"/>
      <c r="BB79" s="254"/>
      <c r="BC79" s="254"/>
      <c r="BD79" s="254"/>
      <c r="BE79" s="254"/>
      <c r="BF79" s="254"/>
      <c r="BG79" s="254"/>
      <c r="BH79" s="255"/>
      <c r="BI79" s="242"/>
      <c r="BJ79" s="231"/>
      <c r="BK79" s="231"/>
      <c r="BL79" s="63"/>
      <c r="BM79" s="245"/>
      <c r="BN79" s="245"/>
      <c r="BO79" s="245"/>
      <c r="BP79" s="245"/>
      <c r="BQ79" s="430"/>
      <c r="BR79" s="430"/>
      <c r="BS79" s="488"/>
      <c r="BT79" s="222"/>
      <c r="BU79" s="222"/>
      <c r="BV79" s="222"/>
      <c r="BW79" s="223"/>
      <c r="BX79" s="486"/>
      <c r="BY79" s="353"/>
      <c r="BZ79" s="353"/>
      <c r="CA79" s="354"/>
      <c r="CB79" s="238"/>
      <c r="CC79" s="222"/>
      <c r="CD79" s="222"/>
      <c r="CE79" s="239"/>
      <c r="CF79" s="210"/>
      <c r="CG79" s="211"/>
      <c r="CH79" s="211"/>
      <c r="CI79" s="212"/>
      <c r="CM79" s="23"/>
      <c r="CN79" s="23"/>
      <c r="CO79" s="23"/>
      <c r="CP79" s="23"/>
      <c r="CQ79" s="23"/>
    </row>
    <row r="80" spans="5:115" ht="8.15" customHeight="1">
      <c r="E80" s="363"/>
      <c r="F80" s="449"/>
      <c r="G80" s="571"/>
      <c r="H80" s="497"/>
      <c r="I80" s="572"/>
      <c r="J80" s="496"/>
      <c r="K80" s="497"/>
      <c r="L80" s="497"/>
      <c r="M80" s="498"/>
      <c r="N80" s="258"/>
      <c r="O80" s="259"/>
      <c r="P80" s="259"/>
      <c r="Q80" s="259"/>
      <c r="R80" s="259"/>
      <c r="S80" s="259"/>
      <c r="T80" s="259"/>
      <c r="U80" s="259"/>
      <c r="V80" s="260"/>
      <c r="W80" s="258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  <c r="AH80" s="259"/>
      <c r="AI80" s="259"/>
      <c r="AJ80" s="259"/>
      <c r="AK80" s="259"/>
      <c r="AL80" s="259"/>
      <c r="AM80" s="259"/>
      <c r="AN80" s="259"/>
      <c r="AO80" s="260"/>
      <c r="AP80" s="253"/>
      <c r="AQ80" s="254"/>
      <c r="AR80" s="254"/>
      <c r="AS80" s="254"/>
      <c r="AT80" s="254"/>
      <c r="AU80" s="254"/>
      <c r="AV80" s="254"/>
      <c r="AW80" s="254"/>
      <c r="AX80" s="254"/>
      <c r="AY80" s="254"/>
      <c r="AZ80" s="254"/>
      <c r="BA80" s="254"/>
      <c r="BB80" s="254"/>
      <c r="BC80" s="254"/>
      <c r="BD80" s="254"/>
      <c r="BE80" s="254"/>
      <c r="BF80" s="254"/>
      <c r="BG80" s="254"/>
      <c r="BH80" s="255"/>
      <c r="BI80" s="242" t="s">
        <v>234</v>
      </c>
      <c r="BJ80" s="231"/>
      <c r="BK80" s="231"/>
      <c r="BL80" s="54"/>
      <c r="BM80" s="250"/>
      <c r="BN80" s="251"/>
      <c r="BO80" s="251"/>
      <c r="BP80" s="251"/>
      <c r="BQ80" s="216" t="s">
        <v>120</v>
      </c>
      <c r="BR80" s="430"/>
      <c r="BS80" s="488"/>
      <c r="BT80" s="222"/>
      <c r="BU80" s="222"/>
      <c r="BV80" s="222"/>
      <c r="BW80" s="223"/>
      <c r="BX80" s="486"/>
      <c r="BY80" s="353"/>
      <c r="BZ80" s="353"/>
      <c r="CA80" s="354"/>
      <c r="CB80" s="238"/>
      <c r="CC80" s="222"/>
      <c r="CD80" s="222"/>
      <c r="CE80" s="239"/>
      <c r="CF80" s="210"/>
      <c r="CG80" s="211"/>
      <c r="CH80" s="211"/>
      <c r="CI80" s="212"/>
      <c r="CM80" s="11"/>
      <c r="CN80" s="11"/>
      <c r="CO80" s="11"/>
      <c r="CP80" s="11"/>
      <c r="CQ80" s="11"/>
    </row>
    <row r="81" spans="5:97" ht="8.15" customHeight="1">
      <c r="E81" s="363"/>
      <c r="F81" s="449"/>
      <c r="G81" s="571"/>
      <c r="H81" s="497"/>
      <c r="I81" s="572"/>
      <c r="J81" s="496"/>
      <c r="K81" s="497"/>
      <c r="L81" s="497"/>
      <c r="M81" s="498"/>
      <c r="N81" s="258"/>
      <c r="O81" s="259"/>
      <c r="P81" s="259"/>
      <c r="Q81" s="259"/>
      <c r="R81" s="259"/>
      <c r="S81" s="259"/>
      <c r="T81" s="259"/>
      <c r="U81" s="259"/>
      <c r="V81" s="260"/>
      <c r="W81" s="258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  <c r="AH81" s="259"/>
      <c r="AI81" s="259"/>
      <c r="AJ81" s="259"/>
      <c r="AK81" s="259"/>
      <c r="AL81" s="259"/>
      <c r="AM81" s="259"/>
      <c r="AN81" s="259"/>
      <c r="AO81" s="260"/>
      <c r="AP81" s="253"/>
      <c r="AQ81" s="254"/>
      <c r="AR81" s="254"/>
      <c r="AS81" s="254"/>
      <c r="AT81" s="254"/>
      <c r="AU81" s="254"/>
      <c r="AV81" s="254"/>
      <c r="AW81" s="254"/>
      <c r="AX81" s="254"/>
      <c r="AY81" s="254"/>
      <c r="AZ81" s="254"/>
      <c r="BA81" s="254"/>
      <c r="BB81" s="254"/>
      <c r="BC81" s="254"/>
      <c r="BD81" s="254"/>
      <c r="BE81" s="254"/>
      <c r="BF81" s="254"/>
      <c r="BG81" s="254"/>
      <c r="BH81" s="255"/>
      <c r="BI81" s="242"/>
      <c r="BJ81" s="231"/>
      <c r="BK81" s="231"/>
      <c r="BL81" s="64"/>
      <c r="BM81" s="245"/>
      <c r="BN81" s="245"/>
      <c r="BO81" s="245"/>
      <c r="BP81" s="245"/>
      <c r="BQ81" s="430"/>
      <c r="BR81" s="430"/>
      <c r="BS81" s="488"/>
      <c r="BT81" s="222"/>
      <c r="BU81" s="222"/>
      <c r="BV81" s="222"/>
      <c r="BW81" s="223"/>
      <c r="BX81" s="489"/>
      <c r="BY81" s="465"/>
      <c r="BZ81" s="465"/>
      <c r="CA81" s="490"/>
      <c r="CB81" s="238"/>
      <c r="CC81" s="222"/>
      <c r="CD81" s="222"/>
      <c r="CE81" s="239"/>
      <c r="CF81" s="210"/>
      <c r="CG81" s="211"/>
      <c r="CH81" s="211"/>
      <c r="CI81" s="212"/>
      <c r="CM81" s="31" t="s">
        <v>184</v>
      </c>
      <c r="CN81" s="33" t="s">
        <v>180</v>
      </c>
      <c r="CO81" s="35"/>
      <c r="CP81" s="23"/>
      <c r="CQ81" s="23"/>
    </row>
    <row r="82" spans="5:97" ht="8.15" customHeight="1">
      <c r="E82" s="363"/>
      <c r="F82" s="449"/>
      <c r="G82" s="571"/>
      <c r="H82" s="497"/>
      <c r="I82" s="572"/>
      <c r="J82" s="496"/>
      <c r="K82" s="497"/>
      <c r="L82" s="497"/>
      <c r="M82" s="498"/>
      <c r="N82" s="258"/>
      <c r="O82" s="259"/>
      <c r="P82" s="259"/>
      <c r="Q82" s="259"/>
      <c r="R82" s="259"/>
      <c r="S82" s="259"/>
      <c r="T82" s="259"/>
      <c r="U82" s="259"/>
      <c r="V82" s="260"/>
      <c r="W82" s="258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  <c r="AJ82" s="259"/>
      <c r="AK82" s="259"/>
      <c r="AL82" s="259"/>
      <c r="AM82" s="259"/>
      <c r="AN82" s="259"/>
      <c r="AO82" s="260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102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221"/>
      <c r="BU82" s="222"/>
      <c r="BV82" s="222"/>
      <c r="BW82" s="223"/>
      <c r="BX82" s="489"/>
      <c r="BY82" s="465"/>
      <c r="BZ82" s="465"/>
      <c r="CA82" s="490"/>
      <c r="CB82" s="238"/>
      <c r="CC82" s="222"/>
      <c r="CD82" s="222"/>
      <c r="CE82" s="239"/>
      <c r="CF82" s="210"/>
      <c r="CG82" s="211"/>
      <c r="CH82" s="211"/>
      <c r="CI82" s="212"/>
      <c r="CM82" s="32">
        <f>AZ84</f>
        <v>0</v>
      </c>
      <c r="CN82" s="30">
        <f>AZ87</f>
        <v>0</v>
      </c>
      <c r="CO82" s="35"/>
      <c r="CP82" s="23"/>
      <c r="CQ82" s="23"/>
    </row>
    <row r="83" spans="5:97" ht="8.15" customHeight="1">
      <c r="E83" s="363"/>
      <c r="F83" s="449"/>
      <c r="G83" s="571"/>
      <c r="H83" s="497"/>
      <c r="I83" s="572"/>
      <c r="J83" s="496"/>
      <c r="K83" s="497"/>
      <c r="L83" s="497"/>
      <c r="M83" s="498"/>
      <c r="N83" s="258"/>
      <c r="O83" s="259"/>
      <c r="P83" s="259"/>
      <c r="Q83" s="259"/>
      <c r="R83" s="259"/>
      <c r="S83" s="259"/>
      <c r="T83" s="259"/>
      <c r="U83" s="259"/>
      <c r="V83" s="260"/>
      <c r="W83" s="258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59"/>
      <c r="AO83" s="260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102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221"/>
      <c r="BU83" s="222"/>
      <c r="BV83" s="222"/>
      <c r="BW83" s="223"/>
      <c r="BX83" s="489"/>
      <c r="BY83" s="465"/>
      <c r="BZ83" s="465"/>
      <c r="CA83" s="490"/>
      <c r="CB83" s="238"/>
      <c r="CC83" s="222"/>
      <c r="CD83" s="222"/>
      <c r="CE83" s="239"/>
      <c r="CF83" s="210"/>
      <c r="CG83" s="211"/>
      <c r="CH83" s="211"/>
      <c r="CI83" s="212"/>
      <c r="CM83" s="38" t="s">
        <v>181</v>
      </c>
      <c r="CN83" s="36"/>
      <c r="CO83" s="37"/>
      <c r="CP83" s="37"/>
      <c r="CQ83" s="37"/>
    </row>
    <row r="84" spans="5:97" ht="8.15" customHeight="1">
      <c r="E84" s="363"/>
      <c r="F84" s="449"/>
      <c r="G84" s="571"/>
      <c r="H84" s="497"/>
      <c r="I84" s="572"/>
      <c r="J84" s="496"/>
      <c r="K84" s="497"/>
      <c r="L84" s="497"/>
      <c r="M84" s="498"/>
      <c r="N84" s="258"/>
      <c r="O84" s="259"/>
      <c r="P84" s="259"/>
      <c r="Q84" s="259"/>
      <c r="R84" s="259"/>
      <c r="S84" s="259"/>
      <c r="T84" s="259"/>
      <c r="U84" s="259"/>
      <c r="V84" s="260"/>
      <c r="W84" s="258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  <c r="AI84" s="259"/>
      <c r="AJ84" s="259"/>
      <c r="AK84" s="259"/>
      <c r="AL84" s="259"/>
      <c r="AM84" s="259"/>
      <c r="AN84" s="259"/>
      <c r="AO84" s="260"/>
      <c r="AP84" s="261" t="s">
        <v>220</v>
      </c>
      <c r="AQ84" s="262"/>
      <c r="AR84" s="262"/>
      <c r="AS84" s="262"/>
      <c r="AT84" s="262"/>
      <c r="AU84" s="262"/>
      <c r="AV84" s="262"/>
      <c r="AW84" s="262"/>
      <c r="AX84" s="262"/>
      <c r="AY84" s="262"/>
      <c r="AZ84" s="256"/>
      <c r="BA84" s="256"/>
      <c r="BB84" s="256"/>
      <c r="BC84" s="256"/>
      <c r="BD84" s="256"/>
      <c r="BE84" s="263" t="s">
        <v>123</v>
      </c>
      <c r="BF84" s="263"/>
      <c r="BG84" s="263"/>
      <c r="BH84" s="54"/>
      <c r="BI84" s="242" t="s">
        <v>79</v>
      </c>
      <c r="BJ84" s="231"/>
      <c r="BK84" s="231"/>
      <c r="BL84" s="231"/>
      <c r="BM84" s="231"/>
      <c r="BN84" s="231"/>
      <c r="BO84" s="231"/>
      <c r="BP84" s="231"/>
      <c r="BQ84" s="231"/>
      <c r="BR84" s="231"/>
      <c r="BS84" s="243"/>
      <c r="BT84" s="221"/>
      <c r="BU84" s="222"/>
      <c r="BV84" s="222"/>
      <c r="BW84" s="223"/>
      <c r="BX84" s="489"/>
      <c r="BY84" s="465"/>
      <c r="BZ84" s="465"/>
      <c r="CA84" s="490"/>
      <c r="CB84" s="238"/>
      <c r="CC84" s="222"/>
      <c r="CD84" s="222"/>
      <c r="CE84" s="239"/>
      <c r="CF84" s="210"/>
      <c r="CG84" s="211"/>
      <c r="CH84" s="211"/>
      <c r="CI84" s="212"/>
      <c r="CM84" s="16" t="s">
        <v>65</v>
      </c>
      <c r="CN84" s="34" t="s">
        <v>175</v>
      </c>
      <c r="CO84" s="34" t="s">
        <v>176</v>
      </c>
      <c r="CP84" s="34" t="s">
        <v>177</v>
      </c>
      <c r="CQ84" s="34" t="s">
        <v>178</v>
      </c>
    </row>
    <row r="85" spans="5:97" ht="8.15" customHeight="1">
      <c r="E85" s="363"/>
      <c r="F85" s="449"/>
      <c r="G85" s="571"/>
      <c r="H85" s="497"/>
      <c r="I85" s="572"/>
      <c r="J85" s="496"/>
      <c r="K85" s="497"/>
      <c r="L85" s="497"/>
      <c r="M85" s="498"/>
      <c r="N85" s="258"/>
      <c r="O85" s="259"/>
      <c r="P85" s="259"/>
      <c r="Q85" s="259"/>
      <c r="R85" s="259"/>
      <c r="S85" s="259"/>
      <c r="T85" s="259"/>
      <c r="U85" s="259"/>
      <c r="V85" s="260"/>
      <c r="W85" s="258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259"/>
      <c r="AI85" s="259"/>
      <c r="AJ85" s="259"/>
      <c r="AK85" s="259"/>
      <c r="AL85" s="259"/>
      <c r="AM85" s="259"/>
      <c r="AN85" s="259"/>
      <c r="AO85" s="260"/>
      <c r="AP85" s="261"/>
      <c r="AQ85" s="262"/>
      <c r="AR85" s="262"/>
      <c r="AS85" s="262"/>
      <c r="AT85" s="262"/>
      <c r="AU85" s="262"/>
      <c r="AV85" s="262"/>
      <c r="AW85" s="262"/>
      <c r="AX85" s="262"/>
      <c r="AY85" s="262"/>
      <c r="AZ85" s="257"/>
      <c r="BA85" s="257"/>
      <c r="BB85" s="257"/>
      <c r="BC85" s="257"/>
      <c r="BD85" s="257"/>
      <c r="BE85" s="263"/>
      <c r="BF85" s="263"/>
      <c r="BG85" s="263"/>
      <c r="BH85" s="54"/>
      <c r="BI85" s="242"/>
      <c r="BJ85" s="231"/>
      <c r="BK85" s="231"/>
      <c r="BL85" s="231"/>
      <c r="BM85" s="231"/>
      <c r="BN85" s="231"/>
      <c r="BO85" s="231"/>
      <c r="BP85" s="231"/>
      <c r="BQ85" s="231"/>
      <c r="BR85" s="231"/>
      <c r="BS85" s="243"/>
      <c r="BT85" s="221"/>
      <c r="BU85" s="222"/>
      <c r="BV85" s="222"/>
      <c r="BW85" s="223"/>
      <c r="BX85" s="489"/>
      <c r="BY85" s="465"/>
      <c r="BZ85" s="465"/>
      <c r="CA85" s="490"/>
      <c r="CB85" s="238"/>
      <c r="CC85" s="222"/>
      <c r="CD85" s="222"/>
      <c r="CE85" s="239"/>
      <c r="CF85" s="210"/>
      <c r="CG85" s="211"/>
      <c r="CH85" s="211"/>
      <c r="CI85" s="212"/>
      <c r="CM85" s="16" t="str">
        <f>IF(BM70="","",BM70)</f>
        <v/>
      </c>
      <c r="CN85" s="16" t="str">
        <f>IF(BM78="","",BM78)</f>
        <v/>
      </c>
      <c r="CO85" s="16" t="str">
        <f>BM86</f>
        <v/>
      </c>
      <c r="CP85" s="16" t="str">
        <f>IF(OR(CN85="",CO85=""),"",IF(CN85&gt;(CM82-CO85),"×","〇"))</f>
        <v/>
      </c>
      <c r="CQ85" s="16" t="str">
        <f>IF(OR(CN85="",CO85=""),"",IF(OR(CN85&gt;CM82,CO85&gt;CN82),"×","〇"))</f>
        <v/>
      </c>
    </row>
    <row r="86" spans="5:97" ht="8.15" customHeight="1">
      <c r="E86" s="363"/>
      <c r="F86" s="449"/>
      <c r="G86" s="571"/>
      <c r="H86" s="497"/>
      <c r="I86" s="572"/>
      <c r="J86" s="496"/>
      <c r="K86" s="497"/>
      <c r="L86" s="497"/>
      <c r="M86" s="498"/>
      <c r="N86" s="258"/>
      <c r="O86" s="259"/>
      <c r="P86" s="259"/>
      <c r="Q86" s="259"/>
      <c r="R86" s="259"/>
      <c r="S86" s="259"/>
      <c r="T86" s="259"/>
      <c r="U86" s="259"/>
      <c r="V86" s="260"/>
      <c r="W86" s="258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59"/>
      <c r="AO86" s="260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242" t="s">
        <v>233</v>
      </c>
      <c r="BJ86" s="231"/>
      <c r="BK86" s="231"/>
      <c r="BL86" s="91"/>
      <c r="BM86" s="272" t="str">
        <f>IF(OR(BM70="",BM78=""),"",BM78-BM70)</f>
        <v/>
      </c>
      <c r="BN86" s="272"/>
      <c r="BO86" s="272"/>
      <c r="BP86" s="272"/>
      <c r="BQ86" s="216" t="s">
        <v>120</v>
      </c>
      <c r="BR86" s="216"/>
      <c r="BS86" s="217"/>
      <c r="BT86" s="222"/>
      <c r="BU86" s="222"/>
      <c r="BV86" s="222"/>
      <c r="BW86" s="223"/>
      <c r="BX86" s="489"/>
      <c r="BY86" s="465"/>
      <c r="BZ86" s="465"/>
      <c r="CA86" s="490"/>
      <c r="CB86" s="238"/>
      <c r="CC86" s="222"/>
      <c r="CD86" s="222"/>
      <c r="CE86" s="239"/>
      <c r="CF86" s="210"/>
      <c r="CG86" s="211"/>
      <c r="CH86" s="211"/>
      <c r="CI86" s="212"/>
      <c r="CM86" s="14" t="s">
        <v>182</v>
      </c>
      <c r="CN86" s="33"/>
      <c r="CO86" s="39"/>
      <c r="CP86" s="39"/>
      <c r="CQ86" s="39"/>
    </row>
    <row r="87" spans="5:97" ht="8.15" customHeight="1">
      <c r="E87" s="363"/>
      <c r="F87" s="449"/>
      <c r="G87" s="571"/>
      <c r="H87" s="497"/>
      <c r="I87" s="572"/>
      <c r="J87" s="496"/>
      <c r="K87" s="497"/>
      <c r="L87" s="497"/>
      <c r="M87" s="498"/>
      <c r="N87" s="258"/>
      <c r="O87" s="259"/>
      <c r="P87" s="259"/>
      <c r="Q87" s="259"/>
      <c r="R87" s="259"/>
      <c r="S87" s="259"/>
      <c r="T87" s="259"/>
      <c r="U87" s="259"/>
      <c r="V87" s="260"/>
      <c r="W87" s="258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9"/>
      <c r="AJ87" s="259"/>
      <c r="AK87" s="259"/>
      <c r="AL87" s="259"/>
      <c r="AM87" s="259"/>
      <c r="AN87" s="259"/>
      <c r="AO87" s="260"/>
      <c r="AP87" s="261" t="s">
        <v>219</v>
      </c>
      <c r="AQ87" s="262"/>
      <c r="AR87" s="262"/>
      <c r="AS87" s="262"/>
      <c r="AT87" s="262"/>
      <c r="AU87" s="262"/>
      <c r="AV87" s="262"/>
      <c r="AW87" s="262"/>
      <c r="AX87" s="262"/>
      <c r="AY87" s="262"/>
      <c r="AZ87" s="256"/>
      <c r="BA87" s="256"/>
      <c r="BB87" s="256"/>
      <c r="BC87" s="256"/>
      <c r="BD87" s="256"/>
      <c r="BE87" s="263" t="s">
        <v>123</v>
      </c>
      <c r="BF87" s="263"/>
      <c r="BG87" s="263"/>
      <c r="BH87" s="81"/>
      <c r="BI87" s="242"/>
      <c r="BJ87" s="231"/>
      <c r="BK87" s="231"/>
      <c r="BL87" s="92"/>
      <c r="BM87" s="274"/>
      <c r="BN87" s="274"/>
      <c r="BO87" s="274"/>
      <c r="BP87" s="274"/>
      <c r="BQ87" s="216"/>
      <c r="BR87" s="216"/>
      <c r="BS87" s="217"/>
      <c r="BT87" s="222"/>
      <c r="BU87" s="222"/>
      <c r="BV87" s="222"/>
      <c r="BW87" s="223"/>
      <c r="BX87" s="489"/>
      <c r="BY87" s="465"/>
      <c r="BZ87" s="465"/>
      <c r="CA87" s="490"/>
      <c r="CB87" s="238"/>
      <c r="CC87" s="222"/>
      <c r="CD87" s="222"/>
      <c r="CE87" s="239"/>
      <c r="CF87" s="210"/>
      <c r="CG87" s="211"/>
      <c r="CH87" s="211"/>
      <c r="CI87" s="212"/>
      <c r="CM87" s="14" t="s">
        <v>65</v>
      </c>
      <c r="CN87" s="16" t="s">
        <v>175</v>
      </c>
      <c r="CO87" s="16" t="s">
        <v>176</v>
      </c>
      <c r="CP87" s="16" t="s">
        <v>177</v>
      </c>
      <c r="CQ87" s="16" t="s">
        <v>178</v>
      </c>
    </row>
    <row r="88" spans="5:97" ht="8.15" customHeight="1">
      <c r="E88" s="363"/>
      <c r="F88" s="449"/>
      <c r="G88" s="571"/>
      <c r="H88" s="497"/>
      <c r="I88" s="572"/>
      <c r="J88" s="496"/>
      <c r="K88" s="497"/>
      <c r="L88" s="497"/>
      <c r="M88" s="498"/>
      <c r="N88" s="258"/>
      <c r="O88" s="259"/>
      <c r="P88" s="259"/>
      <c r="Q88" s="259"/>
      <c r="R88" s="259"/>
      <c r="S88" s="259"/>
      <c r="T88" s="259"/>
      <c r="U88" s="259"/>
      <c r="V88" s="260"/>
      <c r="W88" s="258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  <c r="AI88" s="259"/>
      <c r="AJ88" s="259"/>
      <c r="AK88" s="259"/>
      <c r="AL88" s="259"/>
      <c r="AM88" s="259"/>
      <c r="AN88" s="259"/>
      <c r="AO88" s="260"/>
      <c r="AP88" s="261"/>
      <c r="AQ88" s="262"/>
      <c r="AR88" s="262"/>
      <c r="AS88" s="262"/>
      <c r="AT88" s="262"/>
      <c r="AU88" s="262"/>
      <c r="AV88" s="262"/>
      <c r="AW88" s="262"/>
      <c r="AX88" s="262"/>
      <c r="AY88" s="262"/>
      <c r="AZ88" s="257"/>
      <c r="BA88" s="257"/>
      <c r="BB88" s="257"/>
      <c r="BC88" s="257"/>
      <c r="BD88" s="257"/>
      <c r="BE88" s="263"/>
      <c r="BF88" s="263"/>
      <c r="BG88" s="263"/>
      <c r="BH88" s="81"/>
      <c r="BI88" s="242" t="s">
        <v>234</v>
      </c>
      <c r="BJ88" s="231"/>
      <c r="BK88" s="231"/>
      <c r="BL88" s="91"/>
      <c r="BM88" s="272" t="str">
        <f>IF(OR(BM72="",BM80=""),"",BM80-BM72)</f>
        <v/>
      </c>
      <c r="BN88" s="272"/>
      <c r="BO88" s="272"/>
      <c r="BP88" s="272"/>
      <c r="BQ88" s="216" t="s">
        <v>120</v>
      </c>
      <c r="BR88" s="216"/>
      <c r="BS88" s="217"/>
      <c r="BT88" s="222"/>
      <c r="BU88" s="222"/>
      <c r="BV88" s="222"/>
      <c r="BW88" s="223"/>
      <c r="BX88" s="489"/>
      <c r="BY88" s="465"/>
      <c r="BZ88" s="465"/>
      <c r="CA88" s="490"/>
      <c r="CB88" s="238"/>
      <c r="CC88" s="222"/>
      <c r="CD88" s="222"/>
      <c r="CE88" s="239"/>
      <c r="CF88" s="210"/>
      <c r="CG88" s="211"/>
      <c r="CH88" s="211"/>
      <c r="CI88" s="212"/>
      <c r="CM88" s="16" t="str">
        <f>IF(BM72="","",BM72)</f>
        <v/>
      </c>
      <c r="CN88" s="16" t="str">
        <f>IF(BM80="","",BM80)</f>
        <v/>
      </c>
      <c r="CO88" s="16" t="str">
        <f>BM88</f>
        <v/>
      </c>
      <c r="CP88" s="16" t="str">
        <f>IF(OR(CN88="",CO88=""),"",IF(CN88&gt;(CM82-CO88),"×","〇"))</f>
        <v/>
      </c>
      <c r="CQ88" s="16" t="str">
        <f>IF(OR(CN88="",CO88=""),"",IF(OR(CN88&gt;CM82,CO88&gt;CN82),"×","〇"))</f>
        <v/>
      </c>
    </row>
    <row r="89" spans="5:97" ht="8.15" customHeight="1">
      <c r="E89" s="363"/>
      <c r="F89" s="449"/>
      <c r="G89" s="571"/>
      <c r="H89" s="497"/>
      <c r="I89" s="572"/>
      <c r="J89" s="496"/>
      <c r="K89" s="497"/>
      <c r="L89" s="497"/>
      <c r="M89" s="498"/>
      <c r="N89" s="258"/>
      <c r="O89" s="259"/>
      <c r="P89" s="259"/>
      <c r="Q89" s="259"/>
      <c r="R89" s="259"/>
      <c r="S89" s="259"/>
      <c r="T89" s="259"/>
      <c r="U89" s="259"/>
      <c r="V89" s="260"/>
      <c r="W89" s="258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  <c r="AH89" s="259"/>
      <c r="AI89" s="259"/>
      <c r="AJ89" s="259"/>
      <c r="AK89" s="259"/>
      <c r="AL89" s="259"/>
      <c r="AM89" s="259"/>
      <c r="AN89" s="259"/>
      <c r="AO89" s="260"/>
      <c r="AP89" s="103"/>
      <c r="AQ89" s="93"/>
      <c r="AR89" s="93"/>
      <c r="AS89" s="93"/>
      <c r="AT89" s="93"/>
      <c r="AU89" s="93"/>
      <c r="AV89" s="93"/>
      <c r="AW89" s="93"/>
      <c r="AX89" s="93"/>
      <c r="AY89" s="93"/>
      <c r="AZ89" s="104"/>
      <c r="BA89" s="104"/>
      <c r="BB89" s="104"/>
      <c r="BC89" s="104"/>
      <c r="BD89" s="104"/>
      <c r="BE89" s="95"/>
      <c r="BF89" s="95"/>
      <c r="BG89" s="95"/>
      <c r="BH89" s="81"/>
      <c r="BI89" s="242"/>
      <c r="BJ89" s="231"/>
      <c r="BK89" s="231"/>
      <c r="BL89" s="92"/>
      <c r="BM89" s="274"/>
      <c r="BN89" s="274"/>
      <c r="BO89" s="274"/>
      <c r="BP89" s="274"/>
      <c r="BQ89" s="216"/>
      <c r="BR89" s="216"/>
      <c r="BS89" s="217"/>
      <c r="BT89" s="222"/>
      <c r="BU89" s="222"/>
      <c r="BV89" s="222"/>
      <c r="BW89" s="223"/>
      <c r="BX89" s="489"/>
      <c r="BY89" s="465"/>
      <c r="BZ89" s="465"/>
      <c r="CA89" s="490"/>
      <c r="CB89" s="238"/>
      <c r="CC89" s="222"/>
      <c r="CD89" s="222"/>
      <c r="CE89" s="239"/>
      <c r="CF89" s="210"/>
      <c r="CG89" s="211"/>
      <c r="CH89" s="211"/>
      <c r="CI89" s="212"/>
      <c r="CM89" s="16"/>
      <c r="CN89" s="16"/>
      <c r="CO89" s="16"/>
      <c r="CP89" s="16"/>
      <c r="CQ89" s="16"/>
    </row>
    <row r="90" spans="5:97" ht="8.15" customHeight="1">
      <c r="E90" s="363"/>
      <c r="F90" s="449"/>
      <c r="G90" s="571"/>
      <c r="H90" s="497"/>
      <c r="I90" s="572"/>
      <c r="J90" s="496"/>
      <c r="K90" s="497"/>
      <c r="L90" s="497"/>
      <c r="M90" s="498"/>
      <c r="N90" s="258"/>
      <c r="O90" s="259"/>
      <c r="P90" s="259"/>
      <c r="Q90" s="259"/>
      <c r="R90" s="259"/>
      <c r="S90" s="259"/>
      <c r="T90" s="259"/>
      <c r="U90" s="259"/>
      <c r="V90" s="260"/>
      <c r="W90" s="258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  <c r="AH90" s="259"/>
      <c r="AI90" s="259"/>
      <c r="AJ90" s="259"/>
      <c r="AK90" s="259"/>
      <c r="AL90" s="259"/>
      <c r="AM90" s="259"/>
      <c r="AN90" s="259"/>
      <c r="AO90" s="260"/>
      <c r="AP90" s="103"/>
      <c r="AQ90" s="93"/>
      <c r="AR90" s="93"/>
      <c r="AS90" s="93"/>
      <c r="AT90" s="93"/>
      <c r="AU90" s="93"/>
      <c r="AV90" s="93"/>
      <c r="AW90" s="93"/>
      <c r="AX90" s="93"/>
      <c r="AY90" s="93"/>
      <c r="AZ90" s="105"/>
      <c r="BA90" s="105"/>
      <c r="BB90" s="105"/>
      <c r="BC90" s="105"/>
      <c r="BD90" s="105"/>
      <c r="BE90" s="106"/>
      <c r="BF90" s="106"/>
      <c r="BG90" s="106"/>
      <c r="BH90" s="81"/>
      <c r="BI90" s="79"/>
      <c r="BJ90" s="80"/>
      <c r="BK90" s="80"/>
      <c r="BL90" s="92"/>
      <c r="BM90" s="86"/>
      <c r="BN90" s="86"/>
      <c r="BO90" s="86"/>
      <c r="BP90" s="86"/>
      <c r="BQ90" s="92"/>
      <c r="BR90" s="92"/>
      <c r="BS90" s="96"/>
      <c r="BT90" s="224"/>
      <c r="BU90" s="225"/>
      <c r="BV90" s="225"/>
      <c r="BW90" s="226"/>
      <c r="BX90" s="491"/>
      <c r="BY90" s="466"/>
      <c r="BZ90" s="466"/>
      <c r="CA90" s="492"/>
      <c r="CB90" s="240"/>
      <c r="CC90" s="225"/>
      <c r="CD90" s="225"/>
      <c r="CE90" s="241"/>
      <c r="CF90" s="213"/>
      <c r="CG90" s="214"/>
      <c r="CH90" s="214"/>
      <c r="CI90" s="215"/>
      <c r="CM90" s="16" t="s">
        <v>67</v>
      </c>
      <c r="CN90" s="16"/>
      <c r="CO90" s="16"/>
      <c r="CP90" s="16" t="str">
        <f>IF(OR(CP85="",CP88=""),"",IF(OR(CP85="×",CP88="×"),"×","〇"))</f>
        <v/>
      </c>
      <c r="CQ90" s="16" t="str">
        <f>IF(OR(CQ85="",CQ88=""),"",IF(OR(CQ85="×",CQ88="×"),"×","〇"))</f>
        <v/>
      </c>
    </row>
    <row r="91" spans="5:97" ht="8.15" customHeight="1">
      <c r="E91" s="361" t="s">
        <v>29</v>
      </c>
      <c r="F91" s="448"/>
      <c r="G91" s="342" t="s">
        <v>30</v>
      </c>
      <c r="H91" s="343"/>
      <c r="I91" s="343"/>
      <c r="J91" s="343"/>
      <c r="K91" s="343"/>
      <c r="L91" s="343"/>
      <c r="M91" s="344"/>
      <c r="N91" s="285" t="s">
        <v>28</v>
      </c>
      <c r="O91" s="286"/>
      <c r="P91" s="286"/>
      <c r="Q91" s="286"/>
      <c r="R91" s="286"/>
      <c r="S91" s="286"/>
      <c r="T91" s="286"/>
      <c r="U91" s="286"/>
      <c r="V91" s="287"/>
      <c r="W91" s="285" t="s">
        <v>168</v>
      </c>
      <c r="X91" s="286"/>
      <c r="Y91" s="286"/>
      <c r="Z91" s="286"/>
      <c r="AA91" s="286"/>
      <c r="AB91" s="286"/>
      <c r="AC91" s="286"/>
      <c r="AD91" s="286"/>
      <c r="AE91" s="286"/>
      <c r="AF91" s="286"/>
      <c r="AG91" s="286"/>
      <c r="AH91" s="286"/>
      <c r="AI91" s="286"/>
      <c r="AJ91" s="286"/>
      <c r="AK91" s="286"/>
      <c r="AL91" s="286"/>
      <c r="AM91" s="286"/>
      <c r="AN91" s="286"/>
      <c r="AO91" s="287"/>
      <c r="AP91" s="97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90"/>
      <c r="BI91" s="338" t="s">
        <v>31</v>
      </c>
      <c r="BJ91" s="228"/>
      <c r="BK91" s="228"/>
      <c r="BL91" s="228"/>
      <c r="BM91" s="228"/>
      <c r="BN91" s="228"/>
      <c r="BO91" s="228"/>
      <c r="BP91" s="228"/>
      <c r="BQ91" s="228"/>
      <c r="BR91" s="228"/>
      <c r="BS91" s="339"/>
      <c r="BT91" s="218" t="str">
        <f>IF(CN102="〇","〇","")</f>
        <v/>
      </c>
      <c r="BU91" s="219"/>
      <c r="BV91" s="219"/>
      <c r="BW91" s="220"/>
      <c r="BX91" s="227" t="s">
        <v>18</v>
      </c>
      <c r="BY91" s="228"/>
      <c r="BZ91" s="228"/>
      <c r="CA91" s="229"/>
      <c r="CB91" s="236" t="str">
        <f>IF(CN102="×","〇","")</f>
        <v/>
      </c>
      <c r="CC91" s="219"/>
      <c r="CD91" s="219"/>
      <c r="CE91" s="237"/>
      <c r="CF91" s="207" t="s">
        <v>183</v>
      </c>
      <c r="CG91" s="208"/>
      <c r="CH91" s="208"/>
      <c r="CI91" s="209"/>
      <c r="CJ91" s="21"/>
      <c r="CK91" s="21"/>
      <c r="CL91" s="21"/>
      <c r="CM91" s="21"/>
    </row>
    <row r="92" spans="5:97" ht="8.15" customHeight="1">
      <c r="E92" s="363"/>
      <c r="F92" s="449"/>
      <c r="G92" s="345"/>
      <c r="H92" s="346"/>
      <c r="I92" s="346"/>
      <c r="J92" s="346"/>
      <c r="K92" s="346"/>
      <c r="L92" s="346"/>
      <c r="M92" s="347"/>
      <c r="N92" s="258"/>
      <c r="O92" s="259"/>
      <c r="P92" s="259"/>
      <c r="Q92" s="259"/>
      <c r="R92" s="259"/>
      <c r="S92" s="259"/>
      <c r="T92" s="259"/>
      <c r="U92" s="259"/>
      <c r="V92" s="260"/>
      <c r="W92" s="258"/>
      <c r="X92" s="259"/>
      <c r="Y92" s="259"/>
      <c r="Z92" s="259"/>
      <c r="AA92" s="259"/>
      <c r="AB92" s="259"/>
      <c r="AC92" s="259"/>
      <c r="AD92" s="259"/>
      <c r="AE92" s="259"/>
      <c r="AF92" s="259"/>
      <c r="AG92" s="259"/>
      <c r="AH92" s="259"/>
      <c r="AI92" s="259"/>
      <c r="AJ92" s="259"/>
      <c r="AK92" s="259"/>
      <c r="AL92" s="259"/>
      <c r="AM92" s="259"/>
      <c r="AN92" s="259"/>
      <c r="AO92" s="260"/>
      <c r="AP92" s="258" t="s">
        <v>115</v>
      </c>
      <c r="AQ92" s="259"/>
      <c r="AR92" s="259"/>
      <c r="AS92" s="259"/>
      <c r="AT92" s="259"/>
      <c r="AU92" s="259"/>
      <c r="AV92" s="259"/>
      <c r="AW92" s="259"/>
      <c r="AX92" s="259"/>
      <c r="AY92" s="259"/>
      <c r="AZ92" s="259"/>
      <c r="BA92" s="259"/>
      <c r="BB92" s="259"/>
      <c r="BC92" s="259"/>
      <c r="BD92" s="259"/>
      <c r="BE92" s="259"/>
      <c r="BF92" s="259"/>
      <c r="BG92" s="259"/>
      <c r="BH92" s="260"/>
      <c r="BI92" s="242"/>
      <c r="BJ92" s="231"/>
      <c r="BK92" s="231"/>
      <c r="BL92" s="231"/>
      <c r="BM92" s="231"/>
      <c r="BN92" s="231"/>
      <c r="BO92" s="231"/>
      <c r="BP92" s="231"/>
      <c r="BQ92" s="231"/>
      <c r="BR92" s="231"/>
      <c r="BS92" s="243"/>
      <c r="BT92" s="221"/>
      <c r="BU92" s="222"/>
      <c r="BV92" s="222"/>
      <c r="BW92" s="223"/>
      <c r="BX92" s="230"/>
      <c r="BY92" s="231"/>
      <c r="BZ92" s="231"/>
      <c r="CA92" s="232"/>
      <c r="CB92" s="238"/>
      <c r="CC92" s="222"/>
      <c r="CD92" s="222"/>
      <c r="CE92" s="239"/>
      <c r="CF92" s="210"/>
      <c r="CG92" s="211"/>
      <c r="CH92" s="211"/>
      <c r="CI92" s="212"/>
      <c r="CJ92" s="21"/>
      <c r="CK92" s="21"/>
      <c r="CL92" s="21"/>
      <c r="CM92" s="21"/>
    </row>
    <row r="93" spans="5:97" ht="8.15" customHeight="1">
      <c r="E93" s="363"/>
      <c r="F93" s="449"/>
      <c r="G93" s="345"/>
      <c r="H93" s="346"/>
      <c r="I93" s="346"/>
      <c r="J93" s="346"/>
      <c r="K93" s="346"/>
      <c r="L93" s="346"/>
      <c r="M93" s="347"/>
      <c r="N93" s="258"/>
      <c r="O93" s="259"/>
      <c r="P93" s="259"/>
      <c r="Q93" s="259"/>
      <c r="R93" s="259"/>
      <c r="S93" s="259"/>
      <c r="T93" s="259"/>
      <c r="U93" s="259"/>
      <c r="V93" s="260"/>
      <c r="W93" s="258"/>
      <c r="X93" s="259"/>
      <c r="Y93" s="259"/>
      <c r="Z93" s="259"/>
      <c r="AA93" s="259"/>
      <c r="AB93" s="259"/>
      <c r="AC93" s="259"/>
      <c r="AD93" s="259"/>
      <c r="AE93" s="259"/>
      <c r="AF93" s="259"/>
      <c r="AG93" s="259"/>
      <c r="AH93" s="259"/>
      <c r="AI93" s="259"/>
      <c r="AJ93" s="259"/>
      <c r="AK93" s="259"/>
      <c r="AL93" s="259"/>
      <c r="AM93" s="259"/>
      <c r="AN93" s="259"/>
      <c r="AO93" s="260"/>
      <c r="AP93" s="258"/>
      <c r="AQ93" s="259"/>
      <c r="AR93" s="259"/>
      <c r="AS93" s="259"/>
      <c r="AT93" s="259"/>
      <c r="AU93" s="259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60"/>
      <c r="BI93" s="242" t="str">
        <f>AQ100</f>
        <v>UCM</v>
      </c>
      <c r="BJ93" s="231"/>
      <c r="BK93" s="231"/>
      <c r="BL93" s="246" t="s">
        <v>118</v>
      </c>
      <c r="BM93" s="244"/>
      <c r="BN93" s="244"/>
      <c r="BO93" s="244"/>
      <c r="BP93" s="244"/>
      <c r="BQ93" s="216" t="s">
        <v>120</v>
      </c>
      <c r="BR93" s="216"/>
      <c r="BS93" s="217"/>
      <c r="BT93" s="222"/>
      <c r="BU93" s="222"/>
      <c r="BV93" s="222"/>
      <c r="BW93" s="223"/>
      <c r="BX93" s="230"/>
      <c r="BY93" s="231"/>
      <c r="BZ93" s="231"/>
      <c r="CA93" s="232"/>
      <c r="CB93" s="238"/>
      <c r="CC93" s="222"/>
      <c r="CD93" s="222"/>
      <c r="CE93" s="239"/>
      <c r="CF93" s="210"/>
      <c r="CG93" s="211"/>
      <c r="CH93" s="211"/>
      <c r="CI93" s="212"/>
      <c r="CJ93" s="21"/>
      <c r="CK93" s="21"/>
      <c r="CL93" s="21"/>
      <c r="CM93" s="21"/>
    </row>
    <row r="94" spans="5:97" ht="8.15" customHeight="1">
      <c r="E94" s="363"/>
      <c r="F94" s="449"/>
      <c r="G94" s="345"/>
      <c r="H94" s="346"/>
      <c r="I94" s="346"/>
      <c r="J94" s="346"/>
      <c r="K94" s="346"/>
      <c r="L94" s="346"/>
      <c r="M94" s="347"/>
      <c r="N94" s="258"/>
      <c r="O94" s="259"/>
      <c r="P94" s="259"/>
      <c r="Q94" s="259"/>
      <c r="R94" s="259"/>
      <c r="S94" s="259"/>
      <c r="T94" s="259"/>
      <c r="U94" s="259"/>
      <c r="V94" s="260"/>
      <c r="W94" s="258"/>
      <c r="X94" s="259"/>
      <c r="Y94" s="259"/>
      <c r="Z94" s="259"/>
      <c r="AA94" s="259"/>
      <c r="AB94" s="259"/>
      <c r="AC94" s="259"/>
      <c r="AD94" s="259"/>
      <c r="AE94" s="259"/>
      <c r="AF94" s="259"/>
      <c r="AG94" s="259"/>
      <c r="AH94" s="259"/>
      <c r="AI94" s="259"/>
      <c r="AJ94" s="259"/>
      <c r="AK94" s="259"/>
      <c r="AL94" s="259"/>
      <c r="AM94" s="259"/>
      <c r="AN94" s="259"/>
      <c r="AO94" s="260"/>
      <c r="AP94" s="258"/>
      <c r="AQ94" s="259"/>
      <c r="AR94" s="259"/>
      <c r="AS94" s="259"/>
      <c r="AT94" s="259"/>
      <c r="AU94" s="259"/>
      <c r="AV94" s="259"/>
      <c r="AW94" s="259"/>
      <c r="AX94" s="259"/>
      <c r="AY94" s="259"/>
      <c r="AZ94" s="259"/>
      <c r="BA94" s="259"/>
      <c r="BB94" s="259"/>
      <c r="BC94" s="259"/>
      <c r="BD94" s="259"/>
      <c r="BE94" s="259"/>
      <c r="BF94" s="259"/>
      <c r="BG94" s="259"/>
      <c r="BH94" s="260"/>
      <c r="BI94" s="242"/>
      <c r="BJ94" s="231"/>
      <c r="BK94" s="231"/>
      <c r="BL94" s="246"/>
      <c r="BM94" s="245"/>
      <c r="BN94" s="245"/>
      <c r="BO94" s="245"/>
      <c r="BP94" s="245"/>
      <c r="BQ94" s="216"/>
      <c r="BR94" s="216"/>
      <c r="BS94" s="217"/>
      <c r="BT94" s="222"/>
      <c r="BU94" s="222"/>
      <c r="BV94" s="222"/>
      <c r="BW94" s="223"/>
      <c r="BX94" s="230"/>
      <c r="BY94" s="231"/>
      <c r="BZ94" s="231"/>
      <c r="CA94" s="232"/>
      <c r="CB94" s="238"/>
      <c r="CC94" s="222"/>
      <c r="CD94" s="222"/>
      <c r="CE94" s="239"/>
      <c r="CF94" s="210"/>
      <c r="CG94" s="211"/>
      <c r="CH94" s="211"/>
      <c r="CI94" s="212"/>
      <c r="CJ94" s="21"/>
      <c r="CK94" s="21"/>
      <c r="CL94" s="21"/>
      <c r="CM94" s="21"/>
    </row>
    <row r="95" spans="5:97" ht="8.15" customHeight="1">
      <c r="E95" s="363"/>
      <c r="F95" s="449"/>
      <c r="G95" s="345"/>
      <c r="H95" s="346"/>
      <c r="I95" s="346"/>
      <c r="J95" s="346"/>
      <c r="K95" s="346"/>
      <c r="L95" s="346"/>
      <c r="M95" s="347"/>
      <c r="N95" s="258"/>
      <c r="O95" s="259"/>
      <c r="P95" s="259"/>
      <c r="Q95" s="259"/>
      <c r="R95" s="259"/>
      <c r="S95" s="259"/>
      <c r="T95" s="259"/>
      <c r="U95" s="259"/>
      <c r="V95" s="260"/>
      <c r="W95" s="258"/>
      <c r="X95" s="259"/>
      <c r="Y95" s="259"/>
      <c r="Z95" s="259"/>
      <c r="AA95" s="259"/>
      <c r="AB95" s="259"/>
      <c r="AC95" s="259"/>
      <c r="AD95" s="259"/>
      <c r="AE95" s="259"/>
      <c r="AF95" s="259"/>
      <c r="AG95" s="259"/>
      <c r="AH95" s="259"/>
      <c r="AI95" s="259"/>
      <c r="AJ95" s="259"/>
      <c r="AK95" s="259"/>
      <c r="AL95" s="259"/>
      <c r="AM95" s="259"/>
      <c r="AN95" s="259"/>
      <c r="AO95" s="260"/>
      <c r="AP95" s="102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81"/>
      <c r="BI95" s="242" t="str">
        <f>AQ103</f>
        <v>SC</v>
      </c>
      <c r="BJ95" s="231"/>
      <c r="BK95" s="231"/>
      <c r="BL95" s="246" t="s">
        <v>118</v>
      </c>
      <c r="BM95" s="244"/>
      <c r="BN95" s="244"/>
      <c r="BO95" s="244"/>
      <c r="BP95" s="244"/>
      <c r="BQ95" s="216" t="s">
        <v>120</v>
      </c>
      <c r="BR95" s="216"/>
      <c r="BS95" s="217"/>
      <c r="BT95" s="222"/>
      <c r="BU95" s="222"/>
      <c r="BV95" s="222"/>
      <c r="BW95" s="223"/>
      <c r="BX95" s="230"/>
      <c r="BY95" s="231"/>
      <c r="BZ95" s="231"/>
      <c r="CA95" s="232"/>
      <c r="CB95" s="238"/>
      <c r="CC95" s="222"/>
      <c r="CD95" s="222"/>
      <c r="CE95" s="239"/>
      <c r="CF95" s="210"/>
      <c r="CG95" s="211"/>
      <c r="CH95" s="211"/>
      <c r="CI95" s="212"/>
      <c r="CJ95" s="21"/>
      <c r="CK95" s="21"/>
      <c r="CL95" s="21"/>
      <c r="CM95" s="42" t="s">
        <v>226</v>
      </c>
      <c r="CN95" s="23"/>
      <c r="CO95" s="23"/>
      <c r="CP95" s="23"/>
      <c r="CQ95" s="23"/>
      <c r="CR95" s="23"/>
      <c r="CS95" s="23"/>
    </row>
    <row r="96" spans="5:97" ht="8.15" customHeight="1">
      <c r="E96" s="363"/>
      <c r="F96" s="449"/>
      <c r="G96" s="345"/>
      <c r="H96" s="346"/>
      <c r="I96" s="346"/>
      <c r="J96" s="346"/>
      <c r="K96" s="346"/>
      <c r="L96" s="346"/>
      <c r="M96" s="347"/>
      <c r="N96" s="258"/>
      <c r="O96" s="259"/>
      <c r="P96" s="259"/>
      <c r="Q96" s="259"/>
      <c r="R96" s="259"/>
      <c r="S96" s="259"/>
      <c r="T96" s="259"/>
      <c r="U96" s="259"/>
      <c r="V96" s="260"/>
      <c r="W96" s="258"/>
      <c r="X96" s="259"/>
      <c r="Y96" s="259"/>
      <c r="Z96" s="259"/>
      <c r="AA96" s="259"/>
      <c r="AB96" s="259"/>
      <c r="AC96" s="259"/>
      <c r="AD96" s="259"/>
      <c r="AE96" s="259"/>
      <c r="AF96" s="259"/>
      <c r="AG96" s="259"/>
      <c r="AH96" s="259"/>
      <c r="AI96" s="259"/>
      <c r="AJ96" s="259"/>
      <c r="AK96" s="259"/>
      <c r="AL96" s="259"/>
      <c r="AM96" s="259"/>
      <c r="AN96" s="259"/>
      <c r="AO96" s="260"/>
      <c r="AP96" s="258" t="s">
        <v>116</v>
      </c>
      <c r="AQ96" s="268"/>
      <c r="AR96" s="268"/>
      <c r="AS96" s="268"/>
      <c r="AT96" s="268"/>
      <c r="AU96" s="268"/>
      <c r="AV96" s="268"/>
      <c r="AW96" s="268"/>
      <c r="AX96" s="268"/>
      <c r="AY96" s="268"/>
      <c r="AZ96" s="268"/>
      <c r="BA96" s="268"/>
      <c r="BB96" s="268"/>
      <c r="BC96" s="268"/>
      <c r="BD96" s="268"/>
      <c r="BE96" s="268"/>
      <c r="BF96" s="268"/>
      <c r="BG96" s="268"/>
      <c r="BH96" s="81"/>
      <c r="BI96" s="242"/>
      <c r="BJ96" s="231"/>
      <c r="BK96" s="231"/>
      <c r="BL96" s="246"/>
      <c r="BM96" s="245"/>
      <c r="BN96" s="245"/>
      <c r="BO96" s="245"/>
      <c r="BP96" s="245"/>
      <c r="BQ96" s="216"/>
      <c r="BR96" s="216"/>
      <c r="BS96" s="217"/>
      <c r="BT96" s="222"/>
      <c r="BU96" s="222"/>
      <c r="BV96" s="222"/>
      <c r="BW96" s="223"/>
      <c r="BX96" s="230"/>
      <c r="BY96" s="231"/>
      <c r="BZ96" s="231"/>
      <c r="CA96" s="232"/>
      <c r="CB96" s="238"/>
      <c r="CC96" s="222"/>
      <c r="CD96" s="222"/>
      <c r="CE96" s="239"/>
      <c r="CF96" s="210"/>
      <c r="CG96" s="211"/>
      <c r="CH96" s="211"/>
      <c r="CI96" s="212"/>
      <c r="CJ96" s="21"/>
      <c r="CK96" s="21"/>
      <c r="CL96" s="21"/>
      <c r="CM96" s="42" t="s">
        <v>185</v>
      </c>
      <c r="CN96" s="44" t="s">
        <v>65</v>
      </c>
      <c r="CO96" s="16" t="s">
        <v>175</v>
      </c>
      <c r="CP96" s="16" t="s">
        <v>176</v>
      </c>
      <c r="CQ96" s="16" t="s">
        <v>186</v>
      </c>
      <c r="CR96" s="16" t="s">
        <v>187</v>
      </c>
      <c r="CS96" s="16" t="s">
        <v>188</v>
      </c>
    </row>
    <row r="97" spans="5:97" ht="8.15" customHeight="1">
      <c r="E97" s="363"/>
      <c r="F97" s="449"/>
      <c r="G97" s="345"/>
      <c r="H97" s="346"/>
      <c r="I97" s="346"/>
      <c r="J97" s="346"/>
      <c r="K97" s="346"/>
      <c r="L97" s="346"/>
      <c r="M97" s="347"/>
      <c r="N97" s="258"/>
      <c r="O97" s="259"/>
      <c r="P97" s="259"/>
      <c r="Q97" s="259"/>
      <c r="R97" s="259"/>
      <c r="S97" s="259"/>
      <c r="T97" s="259"/>
      <c r="U97" s="259"/>
      <c r="V97" s="260"/>
      <c r="W97" s="258"/>
      <c r="X97" s="259"/>
      <c r="Y97" s="259"/>
      <c r="Z97" s="259"/>
      <c r="AA97" s="259"/>
      <c r="AB97" s="259"/>
      <c r="AC97" s="259"/>
      <c r="AD97" s="259"/>
      <c r="AE97" s="259"/>
      <c r="AF97" s="259"/>
      <c r="AG97" s="259"/>
      <c r="AH97" s="259"/>
      <c r="AI97" s="259"/>
      <c r="AJ97" s="259"/>
      <c r="AK97" s="259"/>
      <c r="AL97" s="259"/>
      <c r="AM97" s="259"/>
      <c r="AN97" s="259"/>
      <c r="AO97" s="260"/>
      <c r="AP97" s="267"/>
      <c r="AQ97" s="268"/>
      <c r="AR97" s="268"/>
      <c r="AS97" s="268"/>
      <c r="AT97" s="268"/>
      <c r="AU97" s="268"/>
      <c r="AV97" s="268"/>
      <c r="AW97" s="268"/>
      <c r="AX97" s="268"/>
      <c r="AY97" s="268"/>
      <c r="AZ97" s="268"/>
      <c r="BA97" s="268"/>
      <c r="BB97" s="268"/>
      <c r="BC97" s="268"/>
      <c r="BD97" s="268"/>
      <c r="BE97" s="268"/>
      <c r="BF97" s="268"/>
      <c r="BG97" s="268"/>
      <c r="BH97" s="81"/>
      <c r="BI97" s="72"/>
      <c r="BJ97" s="62"/>
      <c r="BK97" s="62"/>
      <c r="BL97" s="62"/>
      <c r="BM97" s="62"/>
      <c r="BN97" s="62"/>
      <c r="BO97" s="62"/>
      <c r="BP97" s="62"/>
      <c r="BQ97" s="62"/>
      <c r="BR97" s="62"/>
      <c r="BS97" s="132"/>
      <c r="BT97" s="221"/>
      <c r="BU97" s="222"/>
      <c r="BV97" s="222"/>
      <c r="BW97" s="223"/>
      <c r="BX97" s="230"/>
      <c r="BY97" s="231"/>
      <c r="BZ97" s="231"/>
      <c r="CA97" s="232"/>
      <c r="CB97" s="238"/>
      <c r="CC97" s="222"/>
      <c r="CD97" s="222"/>
      <c r="CE97" s="239"/>
      <c r="CF97" s="210"/>
      <c r="CG97" s="211"/>
      <c r="CH97" s="211"/>
      <c r="CI97" s="212"/>
      <c r="CJ97" s="21"/>
      <c r="CK97" s="21"/>
      <c r="CL97" s="21"/>
      <c r="CM97" s="43">
        <f>AZ100</f>
        <v>0</v>
      </c>
      <c r="CN97" s="44" t="str">
        <f>IF(BM93="","",BM93)</f>
        <v/>
      </c>
      <c r="CO97" s="16" t="str">
        <f>IF(BM100="","",BM100)</f>
        <v/>
      </c>
      <c r="CP97" s="16" t="str">
        <f>IF(OR(BM93="",BM100=""),"",BM100-BM93)</f>
        <v/>
      </c>
      <c r="CQ97" s="16" t="str">
        <f>IF(CP97="","",IF(CO97&gt;(CM97-CP97),"×","〇"))</f>
        <v/>
      </c>
      <c r="CR97" s="16" t="str">
        <f>IF(OR(CM97="",CO97=""),"",IF(CO97&gt;CM97,"×","〇"))</f>
        <v/>
      </c>
      <c r="CS97" s="16" t="str">
        <f>IF(OR(CQ97="",CR97=""),"",IF(AND(CQ97="〇",CR97="〇"),"〇","×"))</f>
        <v/>
      </c>
    </row>
    <row r="98" spans="5:97" ht="8.15" customHeight="1">
      <c r="E98" s="363"/>
      <c r="F98" s="449"/>
      <c r="G98" s="345"/>
      <c r="H98" s="346"/>
      <c r="I98" s="346"/>
      <c r="J98" s="346"/>
      <c r="K98" s="346"/>
      <c r="L98" s="346"/>
      <c r="M98" s="347"/>
      <c r="N98" s="258"/>
      <c r="O98" s="259"/>
      <c r="P98" s="259"/>
      <c r="Q98" s="259"/>
      <c r="R98" s="259"/>
      <c r="S98" s="259"/>
      <c r="T98" s="259"/>
      <c r="U98" s="259"/>
      <c r="V98" s="260"/>
      <c r="W98" s="258"/>
      <c r="X98" s="259"/>
      <c r="Y98" s="259"/>
      <c r="Z98" s="259"/>
      <c r="AA98" s="259"/>
      <c r="AB98" s="259"/>
      <c r="AC98" s="259"/>
      <c r="AD98" s="259"/>
      <c r="AE98" s="259"/>
      <c r="AF98" s="259"/>
      <c r="AG98" s="259"/>
      <c r="AH98" s="259"/>
      <c r="AI98" s="259"/>
      <c r="AJ98" s="259"/>
      <c r="AK98" s="259"/>
      <c r="AL98" s="259"/>
      <c r="AM98" s="259"/>
      <c r="AN98" s="259"/>
      <c r="AO98" s="260"/>
      <c r="AP98" s="267"/>
      <c r="AQ98" s="268"/>
      <c r="AR98" s="268"/>
      <c r="AS98" s="268"/>
      <c r="AT98" s="268"/>
      <c r="AU98" s="268"/>
      <c r="AV98" s="268"/>
      <c r="AW98" s="268"/>
      <c r="AX98" s="268"/>
      <c r="AY98" s="268"/>
      <c r="AZ98" s="268"/>
      <c r="BA98" s="268"/>
      <c r="BB98" s="268"/>
      <c r="BC98" s="268"/>
      <c r="BD98" s="268"/>
      <c r="BE98" s="268"/>
      <c r="BF98" s="268"/>
      <c r="BG98" s="268"/>
      <c r="BH98" s="81"/>
      <c r="BI98" s="242" t="s">
        <v>32</v>
      </c>
      <c r="BJ98" s="231"/>
      <c r="BK98" s="231"/>
      <c r="BL98" s="231"/>
      <c r="BM98" s="231"/>
      <c r="BN98" s="231"/>
      <c r="BO98" s="231"/>
      <c r="BP98" s="231"/>
      <c r="BQ98" s="231"/>
      <c r="BR98" s="231"/>
      <c r="BS98" s="243"/>
      <c r="BT98" s="221"/>
      <c r="BU98" s="222"/>
      <c r="BV98" s="222"/>
      <c r="BW98" s="223"/>
      <c r="BX98" s="230"/>
      <c r="BY98" s="231"/>
      <c r="BZ98" s="231"/>
      <c r="CA98" s="232"/>
      <c r="CB98" s="238"/>
      <c r="CC98" s="222"/>
      <c r="CD98" s="222"/>
      <c r="CE98" s="239"/>
      <c r="CF98" s="210"/>
      <c r="CG98" s="211"/>
      <c r="CH98" s="211"/>
      <c r="CI98" s="212"/>
      <c r="CJ98" s="21"/>
      <c r="CK98" s="21"/>
      <c r="CL98" s="21"/>
      <c r="CM98" s="42" t="s">
        <v>227</v>
      </c>
      <c r="CN98" s="23"/>
      <c r="CO98" s="23"/>
      <c r="CP98" s="23"/>
      <c r="CQ98" s="23"/>
      <c r="CR98" s="23"/>
      <c r="CS98" s="23"/>
    </row>
    <row r="99" spans="5:97" ht="8.15" customHeight="1">
      <c r="E99" s="363"/>
      <c r="F99" s="449"/>
      <c r="G99" s="345"/>
      <c r="H99" s="346"/>
      <c r="I99" s="346"/>
      <c r="J99" s="346"/>
      <c r="K99" s="346"/>
      <c r="L99" s="346"/>
      <c r="M99" s="347"/>
      <c r="N99" s="258"/>
      <c r="O99" s="259"/>
      <c r="P99" s="259"/>
      <c r="Q99" s="259"/>
      <c r="R99" s="259"/>
      <c r="S99" s="259"/>
      <c r="T99" s="259"/>
      <c r="U99" s="259"/>
      <c r="V99" s="260"/>
      <c r="W99" s="258"/>
      <c r="X99" s="259"/>
      <c r="Y99" s="259"/>
      <c r="Z99" s="259"/>
      <c r="AA99" s="259"/>
      <c r="AB99" s="259"/>
      <c r="AC99" s="259"/>
      <c r="AD99" s="259"/>
      <c r="AE99" s="259"/>
      <c r="AF99" s="259"/>
      <c r="AG99" s="259"/>
      <c r="AH99" s="259"/>
      <c r="AI99" s="259"/>
      <c r="AJ99" s="259"/>
      <c r="AK99" s="259"/>
      <c r="AL99" s="259"/>
      <c r="AM99" s="259"/>
      <c r="AN99" s="259"/>
      <c r="AO99" s="260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81"/>
      <c r="BI99" s="242"/>
      <c r="BJ99" s="231"/>
      <c r="BK99" s="231"/>
      <c r="BL99" s="231"/>
      <c r="BM99" s="231"/>
      <c r="BN99" s="231"/>
      <c r="BO99" s="231"/>
      <c r="BP99" s="231"/>
      <c r="BQ99" s="231"/>
      <c r="BR99" s="231"/>
      <c r="BS99" s="243"/>
      <c r="BT99" s="221"/>
      <c r="BU99" s="222"/>
      <c r="BV99" s="222"/>
      <c r="BW99" s="223"/>
      <c r="BX99" s="230"/>
      <c r="BY99" s="231"/>
      <c r="BZ99" s="231"/>
      <c r="CA99" s="232"/>
      <c r="CB99" s="238"/>
      <c r="CC99" s="222"/>
      <c r="CD99" s="222"/>
      <c r="CE99" s="239"/>
      <c r="CF99" s="210"/>
      <c r="CG99" s="211"/>
      <c r="CH99" s="211"/>
      <c r="CI99" s="212"/>
      <c r="CJ99" s="21"/>
      <c r="CK99" s="21"/>
      <c r="CL99" s="21"/>
      <c r="CM99" s="42" t="s">
        <v>185</v>
      </c>
      <c r="CN99" s="16" t="s">
        <v>65</v>
      </c>
      <c r="CO99" s="16" t="s">
        <v>175</v>
      </c>
      <c r="CP99" s="16" t="s">
        <v>176</v>
      </c>
      <c r="CQ99" s="16" t="s">
        <v>186</v>
      </c>
      <c r="CR99" s="16" t="s">
        <v>187</v>
      </c>
      <c r="CS99" s="16" t="s">
        <v>188</v>
      </c>
    </row>
    <row r="100" spans="5:97" ht="8.15" customHeight="1">
      <c r="E100" s="363"/>
      <c r="F100" s="449"/>
      <c r="G100" s="345"/>
      <c r="H100" s="346"/>
      <c r="I100" s="346"/>
      <c r="J100" s="346"/>
      <c r="K100" s="346"/>
      <c r="L100" s="346"/>
      <c r="M100" s="347"/>
      <c r="N100" s="258"/>
      <c r="O100" s="259"/>
      <c r="P100" s="259"/>
      <c r="Q100" s="259"/>
      <c r="R100" s="259"/>
      <c r="S100" s="259"/>
      <c r="T100" s="259"/>
      <c r="U100" s="259"/>
      <c r="V100" s="260"/>
      <c r="W100" s="258"/>
      <c r="X100" s="259"/>
      <c r="Y100" s="259"/>
      <c r="Z100" s="259"/>
      <c r="AA100" s="259"/>
      <c r="AB100" s="259"/>
      <c r="AC100" s="259"/>
      <c r="AD100" s="259"/>
      <c r="AE100" s="259"/>
      <c r="AF100" s="259"/>
      <c r="AG100" s="259"/>
      <c r="AH100" s="259"/>
      <c r="AI100" s="259"/>
      <c r="AJ100" s="259"/>
      <c r="AK100" s="259"/>
      <c r="AL100" s="259"/>
      <c r="AM100" s="259"/>
      <c r="AN100" s="259"/>
      <c r="AO100" s="260"/>
      <c r="AP100" s="54"/>
      <c r="AQ100" s="262" t="s">
        <v>236</v>
      </c>
      <c r="AR100" s="262"/>
      <c r="AS100" s="262"/>
      <c r="AT100" s="262"/>
      <c r="AU100" s="262"/>
      <c r="AV100" s="262"/>
      <c r="AW100" s="262"/>
      <c r="AX100" s="262"/>
      <c r="AY100" s="272" t="s">
        <v>118</v>
      </c>
      <c r="AZ100" s="256"/>
      <c r="BA100" s="256"/>
      <c r="BB100" s="256"/>
      <c r="BC100" s="256"/>
      <c r="BD100" s="256"/>
      <c r="BE100" s="247" t="s">
        <v>123</v>
      </c>
      <c r="BF100" s="247"/>
      <c r="BG100" s="247"/>
      <c r="BH100" s="81"/>
      <c r="BI100" s="242" t="str">
        <f>AQ100</f>
        <v>UCM</v>
      </c>
      <c r="BJ100" s="231"/>
      <c r="BK100" s="231"/>
      <c r="BL100" s="246" t="s">
        <v>118</v>
      </c>
      <c r="BM100" s="244"/>
      <c r="BN100" s="244"/>
      <c r="BO100" s="244"/>
      <c r="BP100" s="244"/>
      <c r="BQ100" s="216" t="s">
        <v>120</v>
      </c>
      <c r="BR100" s="216"/>
      <c r="BS100" s="217"/>
      <c r="BT100" s="222"/>
      <c r="BU100" s="222"/>
      <c r="BV100" s="222"/>
      <c r="BW100" s="223"/>
      <c r="BX100" s="230"/>
      <c r="BY100" s="231"/>
      <c r="BZ100" s="231"/>
      <c r="CA100" s="232"/>
      <c r="CB100" s="238"/>
      <c r="CC100" s="222"/>
      <c r="CD100" s="222"/>
      <c r="CE100" s="239"/>
      <c r="CF100" s="210"/>
      <c r="CG100" s="211"/>
      <c r="CH100" s="211"/>
      <c r="CI100" s="212"/>
      <c r="CJ100" s="21"/>
      <c r="CK100" s="21"/>
      <c r="CL100" s="21"/>
      <c r="CM100" s="43">
        <f>AZ103</f>
        <v>0</v>
      </c>
      <c r="CN100" s="16" t="str">
        <f>IF(BM95="","",BM95)</f>
        <v/>
      </c>
      <c r="CO100" s="16" t="str">
        <f>IF(BM103="","",BM103)</f>
        <v/>
      </c>
      <c r="CP100" s="16" t="str">
        <f>IF(AZ103="-","0",IF(OR(BM95="",BM103=""),"",BM103-BM95))</f>
        <v/>
      </c>
      <c r="CQ100" s="16" t="str">
        <f>IF(AZ103="-","〇",IF(CP100="","",IF(CO100&gt;(CM100-CP100),"×","〇")))</f>
        <v/>
      </c>
      <c r="CR100" s="16" t="str">
        <f>IF(OR(CM100="",CO100=""),"",IF(CO100&gt;CM100,"×","〇"))</f>
        <v/>
      </c>
      <c r="CS100" s="16" t="str">
        <f>IF(OR(CQ100="",CR100=""),"",IF(AND(CQ100="〇",CR100="〇"),"〇","×"))</f>
        <v/>
      </c>
    </row>
    <row r="101" spans="5:97" ht="8.15" customHeight="1">
      <c r="E101" s="363"/>
      <c r="F101" s="449"/>
      <c r="G101" s="345"/>
      <c r="H101" s="346"/>
      <c r="I101" s="346"/>
      <c r="J101" s="346"/>
      <c r="K101" s="346"/>
      <c r="L101" s="346"/>
      <c r="M101" s="347"/>
      <c r="N101" s="258"/>
      <c r="O101" s="259"/>
      <c r="P101" s="259"/>
      <c r="Q101" s="259"/>
      <c r="R101" s="259"/>
      <c r="S101" s="259"/>
      <c r="T101" s="259"/>
      <c r="U101" s="259"/>
      <c r="V101" s="260"/>
      <c r="W101" s="258"/>
      <c r="X101" s="259"/>
      <c r="Y101" s="259"/>
      <c r="Z101" s="259"/>
      <c r="AA101" s="259"/>
      <c r="AB101" s="259"/>
      <c r="AC101" s="259"/>
      <c r="AD101" s="259"/>
      <c r="AE101" s="259"/>
      <c r="AF101" s="259"/>
      <c r="AG101" s="259"/>
      <c r="AH101" s="259"/>
      <c r="AI101" s="259"/>
      <c r="AJ101" s="259"/>
      <c r="AK101" s="259"/>
      <c r="AL101" s="259"/>
      <c r="AM101" s="259"/>
      <c r="AN101" s="259"/>
      <c r="AO101" s="260"/>
      <c r="AP101" s="107"/>
      <c r="AQ101" s="262"/>
      <c r="AR101" s="262"/>
      <c r="AS101" s="262"/>
      <c r="AT101" s="262"/>
      <c r="AU101" s="262"/>
      <c r="AV101" s="262"/>
      <c r="AW101" s="262"/>
      <c r="AX101" s="262"/>
      <c r="AY101" s="272"/>
      <c r="AZ101" s="257"/>
      <c r="BA101" s="257"/>
      <c r="BB101" s="257"/>
      <c r="BC101" s="257"/>
      <c r="BD101" s="257"/>
      <c r="BE101" s="248"/>
      <c r="BF101" s="248"/>
      <c r="BG101" s="248"/>
      <c r="BH101" s="81"/>
      <c r="BI101" s="242"/>
      <c r="BJ101" s="231"/>
      <c r="BK101" s="231"/>
      <c r="BL101" s="246"/>
      <c r="BM101" s="245"/>
      <c r="BN101" s="245"/>
      <c r="BO101" s="245"/>
      <c r="BP101" s="245"/>
      <c r="BQ101" s="216"/>
      <c r="BR101" s="216"/>
      <c r="BS101" s="217"/>
      <c r="BT101" s="222"/>
      <c r="BU101" s="222"/>
      <c r="BV101" s="222"/>
      <c r="BW101" s="223"/>
      <c r="BX101" s="230"/>
      <c r="BY101" s="231"/>
      <c r="BZ101" s="231"/>
      <c r="CA101" s="232"/>
      <c r="CB101" s="238"/>
      <c r="CC101" s="222"/>
      <c r="CD101" s="222"/>
      <c r="CE101" s="239"/>
      <c r="CF101" s="210"/>
      <c r="CG101" s="211"/>
      <c r="CH101" s="211"/>
      <c r="CI101" s="212"/>
      <c r="CJ101" s="21"/>
      <c r="CK101" s="21"/>
      <c r="CL101" s="21"/>
      <c r="CM101" s="42"/>
      <c r="CN101" s="14"/>
      <c r="CO101" s="14"/>
      <c r="CP101" s="14"/>
      <c r="CQ101" s="14"/>
      <c r="CR101" s="14"/>
      <c r="CS101" s="14"/>
    </row>
    <row r="102" spans="5:97" ht="8.15" customHeight="1">
      <c r="E102" s="363"/>
      <c r="F102" s="449"/>
      <c r="G102" s="345"/>
      <c r="H102" s="346"/>
      <c r="I102" s="346"/>
      <c r="J102" s="346"/>
      <c r="K102" s="346"/>
      <c r="L102" s="346"/>
      <c r="M102" s="347"/>
      <c r="N102" s="258"/>
      <c r="O102" s="259"/>
      <c r="P102" s="259"/>
      <c r="Q102" s="259"/>
      <c r="R102" s="259"/>
      <c r="S102" s="259"/>
      <c r="T102" s="259"/>
      <c r="U102" s="259"/>
      <c r="V102" s="260"/>
      <c r="W102" s="258"/>
      <c r="X102" s="259"/>
      <c r="Y102" s="259"/>
      <c r="Z102" s="259"/>
      <c r="AA102" s="259"/>
      <c r="AB102" s="259"/>
      <c r="AC102" s="259"/>
      <c r="AD102" s="259"/>
      <c r="AE102" s="259"/>
      <c r="AF102" s="259"/>
      <c r="AG102" s="259"/>
      <c r="AH102" s="259"/>
      <c r="AI102" s="259"/>
      <c r="AJ102" s="259"/>
      <c r="AK102" s="259"/>
      <c r="AL102" s="259"/>
      <c r="AM102" s="259"/>
      <c r="AN102" s="259"/>
      <c r="AO102" s="260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81"/>
      <c r="BI102" s="72"/>
      <c r="BJ102" s="62"/>
      <c r="BK102" s="62"/>
      <c r="BL102" s="91"/>
      <c r="BM102" s="76"/>
      <c r="BN102" s="76"/>
      <c r="BO102" s="76"/>
      <c r="BP102" s="76"/>
      <c r="BQ102" s="91"/>
      <c r="BR102" s="91"/>
      <c r="BS102" s="130"/>
      <c r="BT102" s="222"/>
      <c r="BU102" s="222"/>
      <c r="BV102" s="222"/>
      <c r="BW102" s="223"/>
      <c r="BX102" s="230"/>
      <c r="BY102" s="231"/>
      <c r="BZ102" s="231"/>
      <c r="CA102" s="232"/>
      <c r="CB102" s="238"/>
      <c r="CC102" s="222"/>
      <c r="CD102" s="222"/>
      <c r="CE102" s="239"/>
      <c r="CF102" s="210"/>
      <c r="CG102" s="211"/>
      <c r="CH102" s="211"/>
      <c r="CI102" s="212"/>
      <c r="CJ102" s="21"/>
      <c r="CK102" s="21"/>
      <c r="CL102" s="21"/>
      <c r="CM102" s="42" t="s">
        <v>67</v>
      </c>
      <c r="CN102" s="16" t="str">
        <f>IF(OR(CS97="",CS100=""),"",IF(AND(CS97="〇",CS100="〇"),"〇","×"))</f>
        <v/>
      </c>
      <c r="CO102" s="14"/>
      <c r="CP102" s="14"/>
      <c r="CQ102" s="14"/>
      <c r="CR102" s="14"/>
      <c r="CS102" s="14"/>
    </row>
    <row r="103" spans="5:97" ht="8.15" customHeight="1">
      <c r="E103" s="363"/>
      <c r="F103" s="449"/>
      <c r="G103" s="345"/>
      <c r="H103" s="346"/>
      <c r="I103" s="346"/>
      <c r="J103" s="346"/>
      <c r="K103" s="346"/>
      <c r="L103" s="346"/>
      <c r="M103" s="347"/>
      <c r="N103" s="258"/>
      <c r="O103" s="259"/>
      <c r="P103" s="259"/>
      <c r="Q103" s="259"/>
      <c r="R103" s="259"/>
      <c r="S103" s="259"/>
      <c r="T103" s="259"/>
      <c r="U103" s="259"/>
      <c r="V103" s="260"/>
      <c r="W103" s="258"/>
      <c r="X103" s="259"/>
      <c r="Y103" s="259"/>
      <c r="Z103" s="259"/>
      <c r="AA103" s="259"/>
      <c r="AB103" s="259"/>
      <c r="AC103" s="259"/>
      <c r="AD103" s="259"/>
      <c r="AE103" s="259"/>
      <c r="AF103" s="259"/>
      <c r="AG103" s="259"/>
      <c r="AH103" s="259"/>
      <c r="AI103" s="259"/>
      <c r="AJ103" s="259"/>
      <c r="AK103" s="259"/>
      <c r="AL103" s="259"/>
      <c r="AM103" s="259"/>
      <c r="AN103" s="259"/>
      <c r="AO103" s="260"/>
      <c r="AP103" s="54"/>
      <c r="AQ103" s="262" t="s">
        <v>237</v>
      </c>
      <c r="AR103" s="262"/>
      <c r="AS103" s="262"/>
      <c r="AT103" s="262"/>
      <c r="AU103" s="262"/>
      <c r="AV103" s="262"/>
      <c r="AW103" s="262"/>
      <c r="AX103" s="262"/>
      <c r="AY103" s="272" t="s">
        <v>118</v>
      </c>
      <c r="AZ103" s="256"/>
      <c r="BA103" s="256"/>
      <c r="BB103" s="256"/>
      <c r="BC103" s="256"/>
      <c r="BD103" s="256"/>
      <c r="BE103" s="247" t="s">
        <v>123</v>
      </c>
      <c r="BF103" s="247"/>
      <c r="BG103" s="247"/>
      <c r="BH103" s="81"/>
      <c r="BI103" s="242" t="str">
        <f>AQ103</f>
        <v>SC</v>
      </c>
      <c r="BJ103" s="231"/>
      <c r="BK103" s="231"/>
      <c r="BL103" s="246" t="s">
        <v>118</v>
      </c>
      <c r="BM103" s="244"/>
      <c r="BN103" s="244"/>
      <c r="BO103" s="244"/>
      <c r="BP103" s="244"/>
      <c r="BQ103" s="216" t="s">
        <v>120</v>
      </c>
      <c r="BR103" s="216"/>
      <c r="BS103" s="217"/>
      <c r="BT103" s="222"/>
      <c r="BU103" s="222"/>
      <c r="BV103" s="222"/>
      <c r="BW103" s="223"/>
      <c r="BX103" s="230"/>
      <c r="BY103" s="231"/>
      <c r="BZ103" s="231"/>
      <c r="CA103" s="232"/>
      <c r="CB103" s="238"/>
      <c r="CC103" s="222"/>
      <c r="CD103" s="222"/>
      <c r="CE103" s="239"/>
      <c r="CF103" s="210"/>
      <c r="CG103" s="211"/>
      <c r="CH103" s="211"/>
      <c r="CI103" s="212"/>
      <c r="CJ103" s="21"/>
      <c r="CK103" s="21"/>
      <c r="CL103" s="21"/>
      <c r="CM103" s="21"/>
    </row>
    <row r="104" spans="5:97" ht="8.15" customHeight="1">
      <c r="E104" s="363"/>
      <c r="F104" s="449"/>
      <c r="G104" s="345"/>
      <c r="H104" s="346"/>
      <c r="I104" s="346"/>
      <c r="J104" s="346"/>
      <c r="K104" s="346"/>
      <c r="L104" s="346"/>
      <c r="M104" s="347"/>
      <c r="N104" s="258"/>
      <c r="O104" s="259"/>
      <c r="P104" s="259"/>
      <c r="Q104" s="259"/>
      <c r="R104" s="259"/>
      <c r="S104" s="259"/>
      <c r="T104" s="259"/>
      <c r="U104" s="259"/>
      <c r="V104" s="260"/>
      <c r="W104" s="258"/>
      <c r="X104" s="259"/>
      <c r="Y104" s="259"/>
      <c r="Z104" s="259"/>
      <c r="AA104" s="259"/>
      <c r="AB104" s="259"/>
      <c r="AC104" s="259"/>
      <c r="AD104" s="259"/>
      <c r="AE104" s="259"/>
      <c r="AF104" s="259"/>
      <c r="AG104" s="259"/>
      <c r="AH104" s="259"/>
      <c r="AI104" s="259"/>
      <c r="AJ104" s="259"/>
      <c r="AK104" s="259"/>
      <c r="AL104" s="259"/>
      <c r="AM104" s="259"/>
      <c r="AN104" s="259"/>
      <c r="AO104" s="260"/>
      <c r="AP104" s="54"/>
      <c r="AQ104" s="262"/>
      <c r="AR104" s="262"/>
      <c r="AS104" s="262"/>
      <c r="AT104" s="262"/>
      <c r="AU104" s="262"/>
      <c r="AV104" s="262"/>
      <c r="AW104" s="262"/>
      <c r="AX104" s="262"/>
      <c r="AY104" s="272"/>
      <c r="AZ104" s="257"/>
      <c r="BA104" s="257"/>
      <c r="BB104" s="257"/>
      <c r="BC104" s="257"/>
      <c r="BD104" s="257"/>
      <c r="BE104" s="248"/>
      <c r="BF104" s="248"/>
      <c r="BG104" s="248"/>
      <c r="BH104" s="81"/>
      <c r="BI104" s="242"/>
      <c r="BJ104" s="231"/>
      <c r="BK104" s="231"/>
      <c r="BL104" s="246"/>
      <c r="BM104" s="245"/>
      <c r="BN104" s="245"/>
      <c r="BO104" s="245"/>
      <c r="BP104" s="245"/>
      <c r="BQ104" s="216"/>
      <c r="BR104" s="216"/>
      <c r="BS104" s="217"/>
      <c r="BT104" s="222"/>
      <c r="BU104" s="222"/>
      <c r="BV104" s="222"/>
      <c r="BW104" s="223"/>
      <c r="BX104" s="230"/>
      <c r="BY104" s="231"/>
      <c r="BZ104" s="231"/>
      <c r="CA104" s="232"/>
      <c r="CB104" s="238"/>
      <c r="CC104" s="222"/>
      <c r="CD104" s="222"/>
      <c r="CE104" s="239"/>
      <c r="CF104" s="210"/>
      <c r="CG104" s="211"/>
      <c r="CH104" s="211"/>
      <c r="CI104" s="212"/>
      <c r="CM104" s="128" t="s">
        <v>152</v>
      </c>
      <c r="CN104" s="128" t="s">
        <v>228</v>
      </c>
      <c r="CO104" s="128" t="s">
        <v>230</v>
      </c>
      <c r="CP104" s="128" t="s">
        <v>231</v>
      </c>
      <c r="CQ104" s="128" t="s">
        <v>229</v>
      </c>
      <c r="CR104" s="128" t="s">
        <v>230</v>
      </c>
      <c r="CS104" s="128" t="s">
        <v>232</v>
      </c>
    </row>
    <row r="105" spans="5:97" ht="8.15" customHeight="1">
      <c r="E105" s="450"/>
      <c r="F105" s="451"/>
      <c r="G105" s="348"/>
      <c r="H105" s="349"/>
      <c r="I105" s="349"/>
      <c r="J105" s="349"/>
      <c r="K105" s="349"/>
      <c r="L105" s="349"/>
      <c r="M105" s="350"/>
      <c r="N105" s="334"/>
      <c r="O105" s="335"/>
      <c r="P105" s="335"/>
      <c r="Q105" s="335"/>
      <c r="R105" s="335"/>
      <c r="S105" s="335"/>
      <c r="T105" s="335"/>
      <c r="U105" s="335"/>
      <c r="V105" s="336"/>
      <c r="W105" s="334"/>
      <c r="X105" s="335"/>
      <c r="Y105" s="335"/>
      <c r="Z105" s="335"/>
      <c r="AA105" s="335"/>
      <c r="AB105" s="335"/>
      <c r="AC105" s="335"/>
      <c r="AD105" s="335"/>
      <c r="AE105" s="335"/>
      <c r="AF105" s="335"/>
      <c r="AG105" s="335"/>
      <c r="AH105" s="335"/>
      <c r="AI105" s="335"/>
      <c r="AJ105" s="335"/>
      <c r="AK105" s="335"/>
      <c r="AL105" s="335"/>
      <c r="AM105" s="335"/>
      <c r="AN105" s="335"/>
      <c r="AO105" s="336"/>
      <c r="AP105" s="131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7"/>
      <c r="BI105" s="113"/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33"/>
      <c r="BT105" s="224"/>
      <c r="BU105" s="225"/>
      <c r="BV105" s="225"/>
      <c r="BW105" s="226"/>
      <c r="BX105" s="233"/>
      <c r="BY105" s="234"/>
      <c r="BZ105" s="234"/>
      <c r="CA105" s="235"/>
      <c r="CB105" s="240"/>
      <c r="CC105" s="225"/>
      <c r="CD105" s="225"/>
      <c r="CE105" s="241"/>
      <c r="CF105" s="213"/>
      <c r="CG105" s="214"/>
      <c r="CH105" s="214"/>
      <c r="CI105" s="215"/>
      <c r="CM105" s="128" t="s">
        <v>153</v>
      </c>
      <c r="CN105" s="128" t="s">
        <v>228</v>
      </c>
      <c r="CO105" s="128" t="s">
        <v>230</v>
      </c>
      <c r="CP105" s="128" t="s">
        <v>231</v>
      </c>
      <c r="CQ105" s="128" t="s">
        <v>229</v>
      </c>
      <c r="CR105" s="128" t="s">
        <v>230</v>
      </c>
      <c r="CS105" s="128" t="s">
        <v>232</v>
      </c>
    </row>
    <row r="106" spans="5:97" ht="8.15" customHeight="1">
      <c r="E106" s="361" t="s">
        <v>33</v>
      </c>
      <c r="F106" s="448"/>
      <c r="G106" s="467" t="s">
        <v>34</v>
      </c>
      <c r="H106" s="468"/>
      <c r="I106" s="468"/>
      <c r="J106" s="468"/>
      <c r="K106" s="468"/>
      <c r="L106" s="468"/>
      <c r="M106" s="469"/>
      <c r="N106" s="290" t="s">
        <v>165</v>
      </c>
      <c r="O106" s="291"/>
      <c r="P106" s="291"/>
      <c r="Q106" s="291"/>
      <c r="R106" s="291"/>
      <c r="S106" s="291"/>
      <c r="T106" s="291"/>
      <c r="U106" s="291"/>
      <c r="V106" s="292"/>
      <c r="W106" s="285" t="s">
        <v>80</v>
      </c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  <c r="AH106" s="286"/>
      <c r="AI106" s="286"/>
      <c r="AJ106" s="286"/>
      <c r="AK106" s="286"/>
      <c r="AL106" s="286"/>
      <c r="AM106" s="286"/>
      <c r="AN106" s="286"/>
      <c r="AO106" s="287"/>
      <c r="AP106" s="476" t="s">
        <v>36</v>
      </c>
      <c r="AQ106" s="477"/>
      <c r="AR106" s="477"/>
      <c r="AS106" s="477"/>
      <c r="AT106" s="477"/>
      <c r="AU106" s="477"/>
      <c r="AV106" s="477"/>
      <c r="AW106" s="477"/>
      <c r="AX106" s="477"/>
      <c r="AY106" s="477"/>
      <c r="AZ106" s="477"/>
      <c r="BA106" s="477"/>
      <c r="BB106" s="477"/>
      <c r="BC106" s="477"/>
      <c r="BD106" s="477"/>
      <c r="BE106" s="477"/>
      <c r="BF106" s="477"/>
      <c r="BG106" s="477"/>
      <c r="BH106" s="478"/>
      <c r="BI106" s="110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2"/>
      <c r="BT106" s="459"/>
      <c r="BU106" s="432"/>
      <c r="BV106" s="432"/>
      <c r="BW106" s="460"/>
      <c r="BX106" s="227" t="s">
        <v>18</v>
      </c>
      <c r="BY106" s="228"/>
      <c r="BZ106" s="228"/>
      <c r="CA106" s="229"/>
      <c r="CB106" s="431"/>
      <c r="CC106" s="432"/>
      <c r="CD106" s="432"/>
      <c r="CE106" s="433"/>
      <c r="CF106" s="207" t="s">
        <v>24</v>
      </c>
      <c r="CG106" s="208"/>
      <c r="CH106" s="208"/>
      <c r="CI106" s="209"/>
      <c r="CM106" s="128" t="s">
        <v>156</v>
      </c>
      <c r="CN106" s="128"/>
      <c r="CO106" s="128" t="s">
        <v>117</v>
      </c>
      <c r="CP106" s="128" t="s">
        <v>119</v>
      </c>
      <c r="CQ106" s="8"/>
      <c r="CR106" s="8"/>
      <c r="CS106" s="8"/>
    </row>
    <row r="107" spans="5:97" ht="8.15" customHeight="1">
      <c r="E107" s="363"/>
      <c r="F107" s="449"/>
      <c r="G107" s="470"/>
      <c r="H107" s="471"/>
      <c r="I107" s="471"/>
      <c r="J107" s="471"/>
      <c r="K107" s="471"/>
      <c r="L107" s="471"/>
      <c r="M107" s="472"/>
      <c r="N107" s="293"/>
      <c r="O107" s="294"/>
      <c r="P107" s="294"/>
      <c r="Q107" s="294"/>
      <c r="R107" s="294"/>
      <c r="S107" s="294"/>
      <c r="T107" s="294"/>
      <c r="U107" s="294"/>
      <c r="V107" s="295"/>
      <c r="W107" s="258"/>
      <c r="X107" s="259"/>
      <c r="Y107" s="259"/>
      <c r="Z107" s="259"/>
      <c r="AA107" s="259"/>
      <c r="AB107" s="259"/>
      <c r="AC107" s="259"/>
      <c r="AD107" s="259"/>
      <c r="AE107" s="259"/>
      <c r="AF107" s="259"/>
      <c r="AG107" s="259"/>
      <c r="AH107" s="259"/>
      <c r="AI107" s="259"/>
      <c r="AJ107" s="259"/>
      <c r="AK107" s="259"/>
      <c r="AL107" s="259"/>
      <c r="AM107" s="259"/>
      <c r="AN107" s="259"/>
      <c r="AO107" s="260"/>
      <c r="AP107" s="479"/>
      <c r="AQ107" s="480"/>
      <c r="AR107" s="480"/>
      <c r="AS107" s="480"/>
      <c r="AT107" s="480"/>
      <c r="AU107" s="480"/>
      <c r="AV107" s="480"/>
      <c r="AW107" s="480"/>
      <c r="AX107" s="480"/>
      <c r="AY107" s="480"/>
      <c r="AZ107" s="480"/>
      <c r="BA107" s="480"/>
      <c r="BB107" s="480"/>
      <c r="BC107" s="480"/>
      <c r="BD107" s="480"/>
      <c r="BE107" s="480"/>
      <c r="BF107" s="480"/>
      <c r="BG107" s="480"/>
      <c r="BH107" s="481"/>
      <c r="BI107" s="108"/>
      <c r="BJ107" s="109"/>
      <c r="BK107" s="109"/>
      <c r="BL107" s="109"/>
      <c r="BM107" s="109"/>
      <c r="BN107" s="109"/>
      <c r="BO107" s="109"/>
      <c r="BP107" s="109"/>
      <c r="BQ107" s="109"/>
      <c r="BR107" s="109"/>
      <c r="BS107" s="109"/>
      <c r="BT107" s="421"/>
      <c r="BU107" s="422"/>
      <c r="BV107" s="422"/>
      <c r="BW107" s="461"/>
      <c r="BX107" s="230"/>
      <c r="BY107" s="231"/>
      <c r="BZ107" s="231"/>
      <c r="CA107" s="232"/>
      <c r="CB107" s="434"/>
      <c r="CC107" s="422"/>
      <c r="CD107" s="422"/>
      <c r="CE107" s="435"/>
      <c r="CF107" s="210"/>
      <c r="CG107" s="211"/>
      <c r="CH107" s="211"/>
      <c r="CI107" s="212"/>
      <c r="CM107" s="129"/>
    </row>
    <row r="108" spans="5:97" ht="8.15" customHeight="1">
      <c r="E108" s="363"/>
      <c r="F108" s="449"/>
      <c r="G108" s="470"/>
      <c r="H108" s="471"/>
      <c r="I108" s="471"/>
      <c r="J108" s="471"/>
      <c r="K108" s="471"/>
      <c r="L108" s="471"/>
      <c r="M108" s="472"/>
      <c r="N108" s="293"/>
      <c r="O108" s="294"/>
      <c r="P108" s="294"/>
      <c r="Q108" s="294"/>
      <c r="R108" s="294"/>
      <c r="S108" s="294"/>
      <c r="T108" s="294"/>
      <c r="U108" s="294"/>
      <c r="V108" s="295"/>
      <c r="W108" s="258"/>
      <c r="X108" s="259"/>
      <c r="Y108" s="259"/>
      <c r="Z108" s="259"/>
      <c r="AA108" s="259"/>
      <c r="AB108" s="259"/>
      <c r="AC108" s="259"/>
      <c r="AD108" s="259"/>
      <c r="AE108" s="259"/>
      <c r="AF108" s="259"/>
      <c r="AG108" s="259"/>
      <c r="AH108" s="259"/>
      <c r="AI108" s="259"/>
      <c r="AJ108" s="259"/>
      <c r="AK108" s="259"/>
      <c r="AL108" s="259"/>
      <c r="AM108" s="259"/>
      <c r="AN108" s="259"/>
      <c r="AO108" s="260"/>
      <c r="AP108" s="479"/>
      <c r="AQ108" s="480"/>
      <c r="AR108" s="480"/>
      <c r="AS108" s="480"/>
      <c r="AT108" s="480"/>
      <c r="AU108" s="480"/>
      <c r="AV108" s="480"/>
      <c r="AW108" s="480"/>
      <c r="AX108" s="480"/>
      <c r="AY108" s="480"/>
      <c r="AZ108" s="480"/>
      <c r="BA108" s="480"/>
      <c r="BB108" s="480"/>
      <c r="BC108" s="480"/>
      <c r="BD108" s="480"/>
      <c r="BE108" s="480"/>
      <c r="BF108" s="480"/>
      <c r="BG108" s="480"/>
      <c r="BH108" s="481"/>
      <c r="BI108" s="108"/>
      <c r="BJ108" s="109"/>
      <c r="BK108" s="109"/>
      <c r="BL108" s="109"/>
      <c r="BM108" s="109"/>
      <c r="BN108" s="109"/>
      <c r="BO108" s="109"/>
      <c r="BP108" s="109"/>
      <c r="BQ108" s="109"/>
      <c r="BR108" s="109"/>
      <c r="BS108" s="109"/>
      <c r="BT108" s="421"/>
      <c r="BU108" s="422"/>
      <c r="BV108" s="422"/>
      <c r="BW108" s="461"/>
      <c r="BX108" s="230"/>
      <c r="BY108" s="231"/>
      <c r="BZ108" s="231"/>
      <c r="CA108" s="232"/>
      <c r="CB108" s="434"/>
      <c r="CC108" s="422"/>
      <c r="CD108" s="422"/>
      <c r="CE108" s="435"/>
      <c r="CF108" s="210"/>
      <c r="CG108" s="211"/>
      <c r="CH108" s="211"/>
      <c r="CI108" s="212"/>
      <c r="CN108" s="128" t="s">
        <v>228</v>
      </c>
      <c r="CO108" s="128" t="e">
        <f>IF(OR(AH5="",AH5="認定番号"),"？",_xlfn.XLOOKUP(AH5,CM104:CM106,CO104:CO106))</f>
        <v>#N/A</v>
      </c>
      <c r="CP108" s="128" t="e">
        <f>IF(OR(AH5="",AH5="認定番号"),"？",_xlfn.XLOOKUP(AH5,CM104:CM106,CP104:CP106))</f>
        <v>#N/A</v>
      </c>
    </row>
    <row r="109" spans="5:97" ht="8.15" customHeight="1">
      <c r="E109" s="363"/>
      <c r="F109" s="449"/>
      <c r="G109" s="470"/>
      <c r="H109" s="471"/>
      <c r="I109" s="471"/>
      <c r="J109" s="471"/>
      <c r="K109" s="471"/>
      <c r="L109" s="471"/>
      <c r="M109" s="472"/>
      <c r="N109" s="293"/>
      <c r="O109" s="294"/>
      <c r="P109" s="294"/>
      <c r="Q109" s="294"/>
      <c r="R109" s="294"/>
      <c r="S109" s="294"/>
      <c r="T109" s="294"/>
      <c r="U109" s="294"/>
      <c r="V109" s="295"/>
      <c r="W109" s="258"/>
      <c r="X109" s="259"/>
      <c r="Y109" s="259"/>
      <c r="Z109" s="259"/>
      <c r="AA109" s="259"/>
      <c r="AB109" s="259"/>
      <c r="AC109" s="259"/>
      <c r="AD109" s="259"/>
      <c r="AE109" s="259"/>
      <c r="AF109" s="259"/>
      <c r="AG109" s="259"/>
      <c r="AH109" s="259"/>
      <c r="AI109" s="259"/>
      <c r="AJ109" s="259"/>
      <c r="AK109" s="259"/>
      <c r="AL109" s="259"/>
      <c r="AM109" s="259"/>
      <c r="AN109" s="259"/>
      <c r="AO109" s="260"/>
      <c r="AP109" s="479"/>
      <c r="AQ109" s="480"/>
      <c r="AR109" s="480"/>
      <c r="AS109" s="480"/>
      <c r="AT109" s="480"/>
      <c r="AU109" s="480"/>
      <c r="AV109" s="480"/>
      <c r="AW109" s="480"/>
      <c r="AX109" s="480"/>
      <c r="AY109" s="480"/>
      <c r="AZ109" s="480"/>
      <c r="BA109" s="480"/>
      <c r="BB109" s="480"/>
      <c r="BC109" s="480"/>
      <c r="BD109" s="480"/>
      <c r="BE109" s="480"/>
      <c r="BF109" s="480"/>
      <c r="BG109" s="480"/>
      <c r="BH109" s="481"/>
      <c r="BI109" s="108"/>
      <c r="BJ109" s="109"/>
      <c r="BK109" s="109"/>
      <c r="BL109" s="109"/>
      <c r="BM109" s="109"/>
      <c r="BN109" s="109"/>
      <c r="BO109" s="109"/>
      <c r="BP109" s="109"/>
      <c r="BQ109" s="109"/>
      <c r="BR109" s="109"/>
      <c r="BS109" s="109"/>
      <c r="BT109" s="421"/>
      <c r="BU109" s="422"/>
      <c r="BV109" s="422"/>
      <c r="BW109" s="461"/>
      <c r="BX109" s="230"/>
      <c r="BY109" s="231"/>
      <c r="BZ109" s="231"/>
      <c r="CA109" s="232"/>
      <c r="CB109" s="434"/>
      <c r="CC109" s="422"/>
      <c r="CD109" s="422"/>
      <c r="CE109" s="435"/>
      <c r="CF109" s="210"/>
      <c r="CG109" s="211"/>
      <c r="CH109" s="211"/>
      <c r="CI109" s="212"/>
      <c r="CN109" s="128" t="s">
        <v>229</v>
      </c>
      <c r="CO109" s="128"/>
      <c r="CP109" s="128" t="e">
        <f>IF(OR(AH5="",AH5="認定番号"),"？",IF(AH5="ENNNUN-2667","",_xlfn.XLOOKUP(AH5,CM104:CM106,CS104:CS106)))</f>
        <v>#N/A</v>
      </c>
    </row>
    <row r="110" spans="5:97" ht="8.15" customHeight="1">
      <c r="E110" s="450"/>
      <c r="F110" s="451"/>
      <c r="G110" s="473"/>
      <c r="H110" s="474"/>
      <c r="I110" s="474"/>
      <c r="J110" s="474"/>
      <c r="K110" s="474"/>
      <c r="L110" s="474"/>
      <c r="M110" s="475"/>
      <c r="N110" s="296"/>
      <c r="O110" s="297"/>
      <c r="P110" s="297"/>
      <c r="Q110" s="297"/>
      <c r="R110" s="297"/>
      <c r="S110" s="297"/>
      <c r="T110" s="297"/>
      <c r="U110" s="297"/>
      <c r="V110" s="298"/>
      <c r="W110" s="334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  <c r="AI110" s="335"/>
      <c r="AJ110" s="335"/>
      <c r="AK110" s="335"/>
      <c r="AL110" s="335"/>
      <c r="AM110" s="335"/>
      <c r="AN110" s="335"/>
      <c r="AO110" s="336"/>
      <c r="AP110" s="482"/>
      <c r="AQ110" s="483"/>
      <c r="AR110" s="483"/>
      <c r="AS110" s="483"/>
      <c r="AT110" s="483"/>
      <c r="AU110" s="483"/>
      <c r="AV110" s="483"/>
      <c r="AW110" s="483"/>
      <c r="AX110" s="483"/>
      <c r="AY110" s="483"/>
      <c r="AZ110" s="483"/>
      <c r="BA110" s="483"/>
      <c r="BB110" s="483"/>
      <c r="BC110" s="483"/>
      <c r="BD110" s="483"/>
      <c r="BE110" s="483"/>
      <c r="BF110" s="483"/>
      <c r="BG110" s="483"/>
      <c r="BH110" s="484"/>
      <c r="BI110" s="113"/>
      <c r="BJ110" s="114"/>
      <c r="BK110" s="114"/>
      <c r="BL110" s="114"/>
      <c r="BM110" s="114"/>
      <c r="BN110" s="114"/>
      <c r="BO110" s="114"/>
      <c r="BP110" s="114"/>
      <c r="BQ110" s="114"/>
      <c r="BR110" s="114"/>
      <c r="BS110" s="114"/>
      <c r="BT110" s="462"/>
      <c r="BU110" s="437"/>
      <c r="BV110" s="437"/>
      <c r="BW110" s="463"/>
      <c r="BX110" s="233"/>
      <c r="BY110" s="234"/>
      <c r="BZ110" s="234"/>
      <c r="CA110" s="235"/>
      <c r="CB110" s="436"/>
      <c r="CC110" s="437"/>
      <c r="CD110" s="437"/>
      <c r="CE110" s="438"/>
      <c r="CF110" s="213"/>
      <c r="CG110" s="214"/>
      <c r="CH110" s="214"/>
      <c r="CI110" s="215"/>
    </row>
    <row r="111" spans="5:97" ht="8.15" customHeight="1">
      <c r="E111" s="361" t="s">
        <v>37</v>
      </c>
      <c r="F111" s="448"/>
      <c r="G111" s="342" t="s">
        <v>38</v>
      </c>
      <c r="H111" s="343"/>
      <c r="I111" s="343"/>
      <c r="J111" s="343"/>
      <c r="K111" s="343"/>
      <c r="L111" s="343"/>
      <c r="M111" s="344"/>
      <c r="N111" s="290" t="s">
        <v>35</v>
      </c>
      <c r="O111" s="291"/>
      <c r="P111" s="291"/>
      <c r="Q111" s="291"/>
      <c r="R111" s="291"/>
      <c r="S111" s="291"/>
      <c r="T111" s="291"/>
      <c r="U111" s="291"/>
      <c r="V111" s="292"/>
      <c r="W111" s="285" t="s">
        <v>68</v>
      </c>
      <c r="X111" s="286"/>
      <c r="Y111" s="286"/>
      <c r="Z111" s="286"/>
      <c r="AA111" s="286"/>
      <c r="AB111" s="286"/>
      <c r="AC111" s="286"/>
      <c r="AD111" s="286"/>
      <c r="AE111" s="286"/>
      <c r="AF111" s="286"/>
      <c r="AG111" s="286"/>
      <c r="AH111" s="286"/>
      <c r="AI111" s="286"/>
      <c r="AJ111" s="286"/>
      <c r="AK111" s="286"/>
      <c r="AL111" s="286"/>
      <c r="AM111" s="286"/>
      <c r="AN111" s="286"/>
      <c r="AO111" s="287"/>
      <c r="AP111" s="175" t="s">
        <v>250</v>
      </c>
      <c r="AQ111" s="176"/>
      <c r="AR111" s="176"/>
      <c r="AS111" s="176"/>
      <c r="AT111" s="176"/>
      <c r="AU111" s="176"/>
      <c r="AV111" s="176"/>
      <c r="AW111" s="176"/>
      <c r="AX111" s="176"/>
      <c r="AY111" s="176"/>
      <c r="AZ111" s="176"/>
      <c r="BA111" s="176"/>
      <c r="BB111" s="176"/>
      <c r="BC111" s="176"/>
      <c r="BD111" s="176"/>
      <c r="BE111" s="176"/>
      <c r="BF111" s="176"/>
      <c r="BG111" s="176"/>
      <c r="BH111" s="177"/>
      <c r="BI111" s="181" t="s">
        <v>254</v>
      </c>
      <c r="BJ111" s="182"/>
      <c r="BK111" s="182"/>
      <c r="BL111" s="182"/>
      <c r="BM111" s="182"/>
      <c r="BN111" s="182"/>
      <c r="BO111" s="182"/>
      <c r="BP111" s="182"/>
      <c r="BQ111" s="185" t="s">
        <v>251</v>
      </c>
      <c r="BR111" s="186"/>
      <c r="BS111" s="187"/>
      <c r="BT111" s="218" t="str">
        <f>IF(CP113="","",IF(CP113="〇","〇",""))</f>
        <v/>
      </c>
      <c r="BU111" s="219"/>
      <c r="BV111" s="219"/>
      <c r="BW111" s="220"/>
      <c r="BX111" s="227" t="s">
        <v>18</v>
      </c>
      <c r="BY111" s="228"/>
      <c r="BZ111" s="228"/>
      <c r="CA111" s="229"/>
      <c r="CB111" s="236" t="str">
        <f>IF(CP113="","",IF(CP113="×","〇",""))</f>
        <v/>
      </c>
      <c r="CC111" s="219"/>
      <c r="CD111" s="219"/>
      <c r="CE111" s="237"/>
      <c r="CF111" s="207" t="s">
        <v>40</v>
      </c>
      <c r="CG111" s="208"/>
      <c r="CH111" s="208"/>
      <c r="CI111" s="209"/>
      <c r="CM111" s="171" t="s">
        <v>243</v>
      </c>
      <c r="CN111" s="172"/>
      <c r="CO111" s="172"/>
      <c r="CP111" s="172"/>
    </row>
    <row r="112" spans="5:97" ht="8.15" customHeight="1">
      <c r="E112" s="363"/>
      <c r="F112" s="449"/>
      <c r="G112" s="345"/>
      <c r="H112" s="346"/>
      <c r="I112" s="346"/>
      <c r="J112" s="346"/>
      <c r="K112" s="346"/>
      <c r="L112" s="346"/>
      <c r="M112" s="347"/>
      <c r="N112" s="293"/>
      <c r="O112" s="294"/>
      <c r="P112" s="294"/>
      <c r="Q112" s="294"/>
      <c r="R112" s="294"/>
      <c r="S112" s="294"/>
      <c r="T112" s="294"/>
      <c r="U112" s="294"/>
      <c r="V112" s="295"/>
      <c r="W112" s="258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60"/>
      <c r="AP112" s="178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80"/>
      <c r="BI112" s="183"/>
      <c r="BJ112" s="184"/>
      <c r="BK112" s="184"/>
      <c r="BL112" s="184"/>
      <c r="BM112" s="184"/>
      <c r="BN112" s="184"/>
      <c r="BO112" s="184"/>
      <c r="BP112" s="184"/>
      <c r="BQ112" s="188"/>
      <c r="BR112" s="188"/>
      <c r="BS112" s="189"/>
      <c r="BT112" s="221"/>
      <c r="BU112" s="222"/>
      <c r="BV112" s="222"/>
      <c r="BW112" s="223"/>
      <c r="BX112" s="230"/>
      <c r="BY112" s="231"/>
      <c r="BZ112" s="231"/>
      <c r="CA112" s="232"/>
      <c r="CB112" s="238"/>
      <c r="CC112" s="222"/>
      <c r="CD112" s="222"/>
      <c r="CE112" s="239"/>
      <c r="CF112" s="210"/>
      <c r="CG112" s="211"/>
      <c r="CH112" s="211"/>
      <c r="CI112" s="212"/>
      <c r="CM112" s="173" t="s">
        <v>244</v>
      </c>
      <c r="CN112" s="173" t="s">
        <v>185</v>
      </c>
      <c r="CO112" s="173" t="s">
        <v>188</v>
      </c>
      <c r="CP112" s="173"/>
    </row>
    <row r="113" spans="5:94" ht="8.15" customHeight="1">
      <c r="E113" s="363"/>
      <c r="F113" s="449"/>
      <c r="G113" s="345"/>
      <c r="H113" s="346"/>
      <c r="I113" s="346"/>
      <c r="J113" s="346"/>
      <c r="K113" s="346"/>
      <c r="L113" s="346"/>
      <c r="M113" s="347"/>
      <c r="N113" s="293"/>
      <c r="O113" s="294"/>
      <c r="P113" s="294"/>
      <c r="Q113" s="294"/>
      <c r="R113" s="294"/>
      <c r="S113" s="294"/>
      <c r="T113" s="294"/>
      <c r="U113" s="294"/>
      <c r="V113" s="295"/>
      <c r="W113" s="258"/>
      <c r="X113" s="259"/>
      <c r="Y113" s="259"/>
      <c r="Z113" s="259"/>
      <c r="AA113" s="259"/>
      <c r="AB113" s="259"/>
      <c r="AC113" s="259"/>
      <c r="AD113" s="259"/>
      <c r="AE113" s="259"/>
      <c r="AF113" s="259"/>
      <c r="AG113" s="259"/>
      <c r="AH113" s="259"/>
      <c r="AI113" s="259"/>
      <c r="AJ113" s="259"/>
      <c r="AK113" s="259"/>
      <c r="AL113" s="259"/>
      <c r="AM113" s="259"/>
      <c r="AN113" s="259"/>
      <c r="AO113" s="260"/>
      <c r="AP113" s="190" t="s">
        <v>252</v>
      </c>
      <c r="AQ113" s="191"/>
      <c r="AR113" s="191"/>
      <c r="AS113" s="191"/>
      <c r="AT113" s="191"/>
      <c r="AU113" s="191"/>
      <c r="AV113" s="193" t="str">
        <f>IF(BQ111="？","",_xlfn.XLOOKUP(BQ111,CM113:CM114,CN113:CN114))</f>
        <v/>
      </c>
      <c r="AW113" s="194"/>
      <c r="AX113" s="194"/>
      <c r="AY113" s="194"/>
      <c r="AZ113" s="194"/>
      <c r="BA113" s="194"/>
      <c r="BB113" s="194"/>
      <c r="BC113" s="194"/>
      <c r="BD113" s="194"/>
      <c r="BE113" s="196" t="s">
        <v>253</v>
      </c>
      <c r="BF113" s="197"/>
      <c r="BG113" s="197"/>
      <c r="BH113" s="162"/>
      <c r="BI113" s="198" t="s">
        <v>72</v>
      </c>
      <c r="BJ113" s="199"/>
      <c r="BK113" s="199"/>
      <c r="BL113" s="199"/>
      <c r="BM113" s="201"/>
      <c r="BN113" s="202"/>
      <c r="BO113" s="202"/>
      <c r="BP113" s="202"/>
      <c r="BQ113" s="204" t="s">
        <v>39</v>
      </c>
      <c r="BR113" s="205"/>
      <c r="BS113" s="206"/>
      <c r="BT113" s="221"/>
      <c r="BU113" s="222"/>
      <c r="BV113" s="222"/>
      <c r="BW113" s="223"/>
      <c r="BX113" s="230"/>
      <c r="BY113" s="231"/>
      <c r="BZ113" s="231"/>
      <c r="CA113" s="232"/>
      <c r="CB113" s="238"/>
      <c r="CC113" s="222"/>
      <c r="CD113" s="222"/>
      <c r="CE113" s="239"/>
      <c r="CF113" s="210"/>
      <c r="CG113" s="211"/>
      <c r="CH113" s="211"/>
      <c r="CI113" s="212"/>
      <c r="CM113" s="173" t="s">
        <v>245</v>
      </c>
      <c r="CN113" s="173" t="s">
        <v>246</v>
      </c>
      <c r="CO113" s="174" t="str">
        <f>IF(BM113="","",IF(AND(BM113&lt;=70,BM113&gt;=50),"〇","×"))</f>
        <v/>
      </c>
      <c r="CP113" s="174" t="str">
        <f>IF(BQ111="？","",_xlfn.XLOOKUP(BQ111,CM113:CM114,CO113:CO114))</f>
        <v/>
      </c>
    </row>
    <row r="114" spans="5:94" ht="8.15" customHeight="1">
      <c r="E114" s="363"/>
      <c r="F114" s="449"/>
      <c r="G114" s="345"/>
      <c r="H114" s="346"/>
      <c r="I114" s="346"/>
      <c r="J114" s="346"/>
      <c r="K114" s="346"/>
      <c r="L114" s="346"/>
      <c r="M114" s="347"/>
      <c r="N114" s="293"/>
      <c r="O114" s="294"/>
      <c r="P114" s="294"/>
      <c r="Q114" s="294"/>
      <c r="R114" s="294"/>
      <c r="S114" s="294"/>
      <c r="T114" s="294"/>
      <c r="U114" s="294"/>
      <c r="V114" s="295"/>
      <c r="W114" s="258"/>
      <c r="X114" s="259"/>
      <c r="Y114" s="259"/>
      <c r="Z114" s="259"/>
      <c r="AA114" s="259"/>
      <c r="AB114" s="259"/>
      <c r="AC114" s="259"/>
      <c r="AD114" s="259"/>
      <c r="AE114" s="259"/>
      <c r="AF114" s="259"/>
      <c r="AG114" s="259"/>
      <c r="AH114" s="259"/>
      <c r="AI114" s="259"/>
      <c r="AJ114" s="259"/>
      <c r="AK114" s="259"/>
      <c r="AL114" s="259"/>
      <c r="AM114" s="259"/>
      <c r="AN114" s="259"/>
      <c r="AO114" s="260"/>
      <c r="AP114" s="192"/>
      <c r="AQ114" s="191"/>
      <c r="AR114" s="191"/>
      <c r="AS114" s="191"/>
      <c r="AT114" s="191"/>
      <c r="AU114" s="191"/>
      <c r="AV114" s="195"/>
      <c r="AW114" s="195"/>
      <c r="AX114" s="195"/>
      <c r="AY114" s="195"/>
      <c r="AZ114" s="195"/>
      <c r="BA114" s="195"/>
      <c r="BB114" s="195"/>
      <c r="BC114" s="195"/>
      <c r="BD114" s="195"/>
      <c r="BE114" s="197"/>
      <c r="BF114" s="197"/>
      <c r="BG114" s="197"/>
      <c r="BH114" s="162"/>
      <c r="BI114" s="200"/>
      <c r="BJ114" s="199"/>
      <c r="BK114" s="199"/>
      <c r="BL114" s="199"/>
      <c r="BM114" s="203"/>
      <c r="BN114" s="203"/>
      <c r="BO114" s="203"/>
      <c r="BP114" s="203"/>
      <c r="BQ114" s="205"/>
      <c r="BR114" s="205"/>
      <c r="BS114" s="206"/>
      <c r="BT114" s="221"/>
      <c r="BU114" s="222"/>
      <c r="BV114" s="222"/>
      <c r="BW114" s="223"/>
      <c r="BX114" s="230"/>
      <c r="BY114" s="231"/>
      <c r="BZ114" s="231"/>
      <c r="CA114" s="232"/>
      <c r="CB114" s="238"/>
      <c r="CC114" s="222"/>
      <c r="CD114" s="222"/>
      <c r="CE114" s="239"/>
      <c r="CF114" s="210"/>
      <c r="CG114" s="211"/>
      <c r="CH114" s="211"/>
      <c r="CI114" s="212"/>
      <c r="CM114" s="173" t="s">
        <v>247</v>
      </c>
      <c r="CN114" s="173" t="s">
        <v>248</v>
      </c>
      <c r="CO114" s="174" t="str">
        <f>IF(BM113="","",IF(AND(BM113&lt;=85,BM113&gt;=65),"〇","×"))</f>
        <v/>
      </c>
      <c r="CP114" s="173"/>
    </row>
    <row r="115" spans="5:94" ht="8.15" customHeight="1">
      <c r="E115" s="450"/>
      <c r="F115" s="451"/>
      <c r="G115" s="348"/>
      <c r="H115" s="349"/>
      <c r="I115" s="349"/>
      <c r="J115" s="349"/>
      <c r="K115" s="349"/>
      <c r="L115" s="349"/>
      <c r="M115" s="350"/>
      <c r="N115" s="296"/>
      <c r="O115" s="297"/>
      <c r="P115" s="297"/>
      <c r="Q115" s="297"/>
      <c r="R115" s="297"/>
      <c r="S115" s="297"/>
      <c r="T115" s="297"/>
      <c r="U115" s="297"/>
      <c r="V115" s="298"/>
      <c r="W115" s="334"/>
      <c r="X115" s="335"/>
      <c r="Y115" s="335"/>
      <c r="Z115" s="335"/>
      <c r="AA115" s="335"/>
      <c r="AB115" s="335"/>
      <c r="AC115" s="335"/>
      <c r="AD115" s="335"/>
      <c r="AE115" s="335"/>
      <c r="AF115" s="335"/>
      <c r="AG115" s="335"/>
      <c r="AH115" s="335"/>
      <c r="AI115" s="335"/>
      <c r="AJ115" s="335"/>
      <c r="AK115" s="335"/>
      <c r="AL115" s="335"/>
      <c r="AM115" s="335"/>
      <c r="AN115" s="335"/>
      <c r="AO115" s="336"/>
      <c r="AP115" s="163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  <c r="BI115" s="115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7"/>
      <c r="BT115" s="224"/>
      <c r="BU115" s="225"/>
      <c r="BV115" s="225"/>
      <c r="BW115" s="226"/>
      <c r="BX115" s="233"/>
      <c r="BY115" s="234"/>
      <c r="BZ115" s="234"/>
      <c r="CA115" s="235"/>
      <c r="CB115" s="240"/>
      <c r="CC115" s="225"/>
      <c r="CD115" s="225"/>
      <c r="CE115" s="241"/>
      <c r="CF115" s="213"/>
      <c r="CG115" s="214"/>
      <c r="CH115" s="214"/>
      <c r="CI115" s="215"/>
      <c r="CM115" s="172" t="s">
        <v>249</v>
      </c>
      <c r="CN115" s="172"/>
      <c r="CO115" s="172"/>
      <c r="CP115" s="172"/>
    </row>
    <row r="116" spans="5:94" ht="8.15" customHeight="1">
      <c r="E116" s="361" t="s">
        <v>41</v>
      </c>
      <c r="F116" s="448"/>
      <c r="G116" s="342" t="s">
        <v>109</v>
      </c>
      <c r="H116" s="343"/>
      <c r="I116" s="343"/>
      <c r="J116" s="343"/>
      <c r="K116" s="343"/>
      <c r="L116" s="343"/>
      <c r="M116" s="344"/>
      <c r="N116" s="285" t="s">
        <v>43</v>
      </c>
      <c r="O116" s="286"/>
      <c r="P116" s="286"/>
      <c r="Q116" s="286"/>
      <c r="R116" s="286"/>
      <c r="S116" s="286"/>
      <c r="T116" s="286"/>
      <c r="U116" s="286"/>
      <c r="V116" s="287"/>
      <c r="W116" s="285" t="s">
        <v>81</v>
      </c>
      <c r="X116" s="286"/>
      <c r="Y116" s="286"/>
      <c r="Z116" s="286"/>
      <c r="AA116" s="286"/>
      <c r="AB116" s="286"/>
      <c r="AC116" s="286"/>
      <c r="AD116" s="286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7"/>
      <c r="AP116" s="285" t="s">
        <v>82</v>
      </c>
      <c r="AQ116" s="286"/>
      <c r="AR116" s="286"/>
      <c r="AS116" s="286"/>
      <c r="AT116" s="286"/>
      <c r="AU116" s="286"/>
      <c r="AV116" s="286"/>
      <c r="AW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7"/>
      <c r="BI116" s="118"/>
      <c r="BJ116" s="228" t="s">
        <v>44</v>
      </c>
      <c r="BK116" s="228"/>
      <c r="BL116" s="228"/>
      <c r="BM116" s="228"/>
      <c r="BN116" s="228"/>
      <c r="BO116" s="228"/>
      <c r="BP116" s="228"/>
      <c r="BQ116" s="228"/>
      <c r="BR116" s="228"/>
      <c r="BS116" s="76"/>
      <c r="BT116" s="218" t="str">
        <f>IF(BJ119="","",IF(BJ119=AX119,"〇",""))</f>
        <v/>
      </c>
      <c r="BU116" s="219"/>
      <c r="BV116" s="219"/>
      <c r="BW116" s="220"/>
      <c r="BX116" s="236" t="s">
        <v>18</v>
      </c>
      <c r="BY116" s="219"/>
      <c r="BZ116" s="219"/>
      <c r="CA116" s="220"/>
      <c r="CB116" s="236" t="str">
        <f>IF(BJ119="","",IF(NOT(BJ119=AX119),"〇",""))</f>
        <v/>
      </c>
      <c r="CC116" s="219"/>
      <c r="CD116" s="219"/>
      <c r="CE116" s="237"/>
      <c r="CF116" s="208" t="s">
        <v>45</v>
      </c>
      <c r="CG116" s="208"/>
      <c r="CH116" s="208"/>
      <c r="CI116" s="209"/>
    </row>
    <row r="117" spans="5:94" ht="8.15" customHeight="1">
      <c r="E117" s="363"/>
      <c r="F117" s="449"/>
      <c r="G117" s="345"/>
      <c r="H117" s="346"/>
      <c r="I117" s="346"/>
      <c r="J117" s="346"/>
      <c r="K117" s="346"/>
      <c r="L117" s="346"/>
      <c r="M117" s="347"/>
      <c r="N117" s="258"/>
      <c r="O117" s="259"/>
      <c r="P117" s="259"/>
      <c r="Q117" s="259"/>
      <c r="R117" s="259"/>
      <c r="S117" s="259"/>
      <c r="T117" s="259"/>
      <c r="U117" s="259"/>
      <c r="V117" s="260"/>
      <c r="W117" s="258"/>
      <c r="X117" s="259"/>
      <c r="Y117" s="259"/>
      <c r="Z117" s="259"/>
      <c r="AA117" s="259"/>
      <c r="AB117" s="259"/>
      <c r="AC117" s="259"/>
      <c r="AD117" s="259"/>
      <c r="AE117" s="259"/>
      <c r="AF117" s="259"/>
      <c r="AG117" s="259"/>
      <c r="AH117" s="259"/>
      <c r="AI117" s="259"/>
      <c r="AJ117" s="259"/>
      <c r="AK117" s="259"/>
      <c r="AL117" s="259"/>
      <c r="AM117" s="259"/>
      <c r="AN117" s="259"/>
      <c r="AO117" s="260"/>
      <c r="AP117" s="258"/>
      <c r="AQ117" s="259"/>
      <c r="AR117" s="259"/>
      <c r="AS117" s="259"/>
      <c r="AT117" s="259"/>
      <c r="AU117" s="259"/>
      <c r="AV117" s="259"/>
      <c r="AW117" s="259"/>
      <c r="AX117" s="259"/>
      <c r="AY117" s="259"/>
      <c r="AZ117" s="259"/>
      <c r="BA117" s="259"/>
      <c r="BB117" s="259"/>
      <c r="BC117" s="259"/>
      <c r="BD117" s="259"/>
      <c r="BE117" s="259"/>
      <c r="BF117" s="259"/>
      <c r="BG117" s="259"/>
      <c r="BH117" s="260"/>
      <c r="BI117" s="102"/>
      <c r="BJ117" s="231"/>
      <c r="BK117" s="231"/>
      <c r="BL117" s="231"/>
      <c r="BM117" s="231"/>
      <c r="BN117" s="231"/>
      <c r="BO117" s="231"/>
      <c r="BP117" s="231"/>
      <c r="BQ117" s="231"/>
      <c r="BR117" s="231"/>
      <c r="BS117" s="62"/>
      <c r="BT117" s="221"/>
      <c r="BU117" s="222"/>
      <c r="BV117" s="222"/>
      <c r="BW117" s="223"/>
      <c r="BX117" s="238"/>
      <c r="BY117" s="222"/>
      <c r="BZ117" s="222"/>
      <c r="CA117" s="223"/>
      <c r="CB117" s="238"/>
      <c r="CC117" s="222"/>
      <c r="CD117" s="222"/>
      <c r="CE117" s="239"/>
      <c r="CF117" s="210"/>
      <c r="CG117" s="211"/>
      <c r="CH117" s="211"/>
      <c r="CI117" s="212"/>
    </row>
    <row r="118" spans="5:94" ht="8.15" customHeight="1">
      <c r="E118" s="363"/>
      <c r="F118" s="449"/>
      <c r="G118" s="345"/>
      <c r="H118" s="346"/>
      <c r="I118" s="346"/>
      <c r="J118" s="346"/>
      <c r="K118" s="346"/>
      <c r="L118" s="346"/>
      <c r="M118" s="347"/>
      <c r="N118" s="258"/>
      <c r="O118" s="259"/>
      <c r="P118" s="259"/>
      <c r="Q118" s="259"/>
      <c r="R118" s="259"/>
      <c r="S118" s="259"/>
      <c r="T118" s="259"/>
      <c r="U118" s="259"/>
      <c r="V118" s="260"/>
      <c r="W118" s="258"/>
      <c r="X118" s="259"/>
      <c r="Y118" s="259"/>
      <c r="Z118" s="259"/>
      <c r="AA118" s="259"/>
      <c r="AB118" s="259"/>
      <c r="AC118" s="259"/>
      <c r="AD118" s="259"/>
      <c r="AE118" s="259"/>
      <c r="AF118" s="259"/>
      <c r="AG118" s="259"/>
      <c r="AH118" s="259"/>
      <c r="AI118" s="259"/>
      <c r="AJ118" s="259"/>
      <c r="AK118" s="259"/>
      <c r="AL118" s="259"/>
      <c r="AM118" s="259"/>
      <c r="AN118" s="259"/>
      <c r="AO118" s="260"/>
      <c r="AP118" s="258"/>
      <c r="AQ118" s="259"/>
      <c r="AR118" s="259"/>
      <c r="AS118" s="259"/>
      <c r="AT118" s="259"/>
      <c r="AU118" s="259"/>
      <c r="AV118" s="259"/>
      <c r="AW118" s="259"/>
      <c r="AX118" s="259"/>
      <c r="AY118" s="259"/>
      <c r="AZ118" s="259"/>
      <c r="BA118" s="259"/>
      <c r="BB118" s="259"/>
      <c r="BC118" s="259"/>
      <c r="BD118" s="259"/>
      <c r="BE118" s="259"/>
      <c r="BF118" s="259"/>
      <c r="BG118" s="259"/>
      <c r="BH118" s="260"/>
      <c r="BI118" s="7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221"/>
      <c r="BU118" s="222"/>
      <c r="BV118" s="222"/>
      <c r="BW118" s="223"/>
      <c r="BX118" s="238"/>
      <c r="BY118" s="222"/>
      <c r="BZ118" s="222"/>
      <c r="CA118" s="223"/>
      <c r="CB118" s="238"/>
      <c r="CC118" s="222"/>
      <c r="CD118" s="222"/>
      <c r="CE118" s="239"/>
      <c r="CF118" s="210"/>
      <c r="CG118" s="211"/>
      <c r="CH118" s="211"/>
      <c r="CI118" s="212"/>
    </row>
    <row r="119" spans="5:94" ht="8.15" customHeight="1">
      <c r="E119" s="363"/>
      <c r="F119" s="449"/>
      <c r="G119" s="345"/>
      <c r="H119" s="346"/>
      <c r="I119" s="346"/>
      <c r="J119" s="346"/>
      <c r="K119" s="346"/>
      <c r="L119" s="346"/>
      <c r="M119" s="347"/>
      <c r="N119" s="258"/>
      <c r="O119" s="259"/>
      <c r="P119" s="259"/>
      <c r="Q119" s="259"/>
      <c r="R119" s="259"/>
      <c r="S119" s="259"/>
      <c r="T119" s="259"/>
      <c r="U119" s="259"/>
      <c r="V119" s="260"/>
      <c r="W119" s="258"/>
      <c r="X119" s="259"/>
      <c r="Y119" s="259"/>
      <c r="Z119" s="259"/>
      <c r="AA119" s="259"/>
      <c r="AB119" s="259"/>
      <c r="AC119" s="259"/>
      <c r="AD119" s="259"/>
      <c r="AE119" s="259"/>
      <c r="AF119" s="259"/>
      <c r="AG119" s="259"/>
      <c r="AH119" s="259"/>
      <c r="AI119" s="259"/>
      <c r="AJ119" s="259"/>
      <c r="AK119" s="259"/>
      <c r="AL119" s="259"/>
      <c r="AM119" s="259"/>
      <c r="AN119" s="259"/>
      <c r="AO119" s="260"/>
      <c r="AP119" s="102"/>
      <c r="AQ119" s="62"/>
      <c r="AR119" s="62"/>
      <c r="AS119" s="457" t="s">
        <v>20</v>
      </c>
      <c r="AT119" s="457"/>
      <c r="AU119" s="457"/>
      <c r="AV119" s="457"/>
      <c r="AW119" s="457"/>
      <c r="AX119" s="464" t="str">
        <f>IF(OR(AH5="認定番号",AH5=""),"?",_xlfn.XLOOKUP(AH5,CS23:CS25,CU23:CU25))</f>
        <v>JAA31905BAA</v>
      </c>
      <c r="AY119" s="465"/>
      <c r="AZ119" s="465"/>
      <c r="BA119" s="465"/>
      <c r="BB119" s="465"/>
      <c r="BC119" s="465"/>
      <c r="BD119" s="465"/>
      <c r="BE119" s="465"/>
      <c r="BF119" s="465"/>
      <c r="BG119" s="65"/>
      <c r="BH119" s="84"/>
      <c r="BI119" s="54"/>
      <c r="BJ119" s="270"/>
      <c r="BK119" s="270"/>
      <c r="BL119" s="270"/>
      <c r="BM119" s="270"/>
      <c r="BN119" s="270"/>
      <c r="BO119" s="270"/>
      <c r="BP119" s="270"/>
      <c r="BQ119" s="270"/>
      <c r="BR119" s="270"/>
      <c r="BS119" s="54"/>
      <c r="BT119" s="221"/>
      <c r="BU119" s="222"/>
      <c r="BV119" s="222"/>
      <c r="BW119" s="223"/>
      <c r="BX119" s="238"/>
      <c r="BY119" s="222"/>
      <c r="BZ119" s="222"/>
      <c r="CA119" s="223"/>
      <c r="CB119" s="238"/>
      <c r="CC119" s="222"/>
      <c r="CD119" s="222"/>
      <c r="CE119" s="239"/>
      <c r="CF119" s="210"/>
      <c r="CG119" s="211"/>
      <c r="CH119" s="211"/>
      <c r="CI119" s="212"/>
    </row>
    <row r="120" spans="5:94" ht="8.15" customHeight="1">
      <c r="E120" s="363"/>
      <c r="F120" s="449"/>
      <c r="G120" s="345"/>
      <c r="H120" s="346"/>
      <c r="I120" s="346"/>
      <c r="J120" s="346"/>
      <c r="K120" s="346"/>
      <c r="L120" s="346"/>
      <c r="M120" s="347"/>
      <c r="N120" s="334"/>
      <c r="O120" s="335"/>
      <c r="P120" s="335"/>
      <c r="Q120" s="335"/>
      <c r="R120" s="335"/>
      <c r="S120" s="335"/>
      <c r="T120" s="335"/>
      <c r="U120" s="335"/>
      <c r="V120" s="336"/>
      <c r="W120" s="334"/>
      <c r="X120" s="335"/>
      <c r="Y120" s="335"/>
      <c r="Z120" s="335"/>
      <c r="AA120" s="335"/>
      <c r="AB120" s="335"/>
      <c r="AC120" s="335"/>
      <c r="AD120" s="335"/>
      <c r="AE120" s="335"/>
      <c r="AF120" s="335"/>
      <c r="AG120" s="335"/>
      <c r="AH120" s="335"/>
      <c r="AI120" s="335"/>
      <c r="AJ120" s="335"/>
      <c r="AK120" s="335"/>
      <c r="AL120" s="335"/>
      <c r="AM120" s="335"/>
      <c r="AN120" s="335"/>
      <c r="AO120" s="336"/>
      <c r="AP120" s="72"/>
      <c r="AQ120" s="62"/>
      <c r="AR120" s="62"/>
      <c r="AS120" s="458"/>
      <c r="AT120" s="458"/>
      <c r="AU120" s="458"/>
      <c r="AV120" s="458"/>
      <c r="AW120" s="458"/>
      <c r="AX120" s="466"/>
      <c r="AY120" s="466"/>
      <c r="AZ120" s="466"/>
      <c r="BA120" s="466"/>
      <c r="BB120" s="466"/>
      <c r="BC120" s="466"/>
      <c r="BD120" s="466"/>
      <c r="BE120" s="466"/>
      <c r="BF120" s="466"/>
      <c r="BG120" s="65"/>
      <c r="BH120" s="84"/>
      <c r="BI120" s="54"/>
      <c r="BJ120" s="271"/>
      <c r="BK120" s="271"/>
      <c r="BL120" s="271"/>
      <c r="BM120" s="271"/>
      <c r="BN120" s="271"/>
      <c r="BO120" s="271"/>
      <c r="BP120" s="271"/>
      <c r="BQ120" s="271"/>
      <c r="BR120" s="271"/>
      <c r="BS120" s="54"/>
      <c r="BT120" s="221"/>
      <c r="BU120" s="222"/>
      <c r="BV120" s="222"/>
      <c r="BW120" s="223"/>
      <c r="BX120" s="238"/>
      <c r="BY120" s="222"/>
      <c r="BZ120" s="222"/>
      <c r="CA120" s="223"/>
      <c r="CB120" s="238"/>
      <c r="CC120" s="222"/>
      <c r="CD120" s="222"/>
      <c r="CE120" s="239"/>
      <c r="CF120" s="210"/>
      <c r="CG120" s="211"/>
      <c r="CH120" s="211"/>
      <c r="CI120" s="212"/>
    </row>
    <row r="121" spans="5:94" ht="8.15" customHeight="1">
      <c r="E121" s="363"/>
      <c r="F121" s="449"/>
      <c r="G121" s="345"/>
      <c r="H121" s="346"/>
      <c r="I121" s="346"/>
      <c r="J121" s="346"/>
      <c r="K121" s="346"/>
      <c r="L121" s="346"/>
      <c r="M121" s="347"/>
      <c r="N121" s="334"/>
      <c r="O121" s="335"/>
      <c r="P121" s="335"/>
      <c r="Q121" s="335"/>
      <c r="R121" s="335"/>
      <c r="S121" s="335"/>
      <c r="T121" s="335"/>
      <c r="U121" s="335"/>
      <c r="V121" s="336"/>
      <c r="W121" s="334"/>
      <c r="X121" s="335"/>
      <c r="Y121" s="335"/>
      <c r="Z121" s="335"/>
      <c r="AA121" s="335"/>
      <c r="AB121" s="335"/>
      <c r="AC121" s="335"/>
      <c r="AD121" s="335"/>
      <c r="AE121" s="335"/>
      <c r="AF121" s="335"/>
      <c r="AG121" s="335"/>
      <c r="AH121" s="335"/>
      <c r="AI121" s="335"/>
      <c r="AJ121" s="335"/>
      <c r="AK121" s="335"/>
      <c r="AL121" s="335"/>
      <c r="AM121" s="335"/>
      <c r="AN121" s="335"/>
      <c r="AO121" s="335"/>
      <c r="AP121" s="119"/>
      <c r="AQ121" s="120"/>
      <c r="AR121" s="120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80"/>
      <c r="BH121" s="122"/>
      <c r="BI121" s="86"/>
      <c r="BJ121" s="123"/>
      <c r="BK121" s="123"/>
      <c r="BL121" s="123"/>
      <c r="BM121" s="123"/>
      <c r="BN121" s="123"/>
      <c r="BO121" s="123"/>
      <c r="BP121" s="123"/>
      <c r="BQ121" s="123"/>
      <c r="BR121" s="86"/>
      <c r="BS121" s="86"/>
      <c r="BT121" s="224"/>
      <c r="BU121" s="225"/>
      <c r="BV121" s="225"/>
      <c r="BW121" s="226"/>
      <c r="BX121" s="240"/>
      <c r="BY121" s="225"/>
      <c r="BZ121" s="225"/>
      <c r="CA121" s="226"/>
      <c r="CB121" s="240"/>
      <c r="CC121" s="225"/>
      <c r="CD121" s="225"/>
      <c r="CE121" s="241"/>
      <c r="CF121" s="213"/>
      <c r="CG121" s="214"/>
      <c r="CH121" s="214"/>
      <c r="CI121" s="215"/>
    </row>
    <row r="122" spans="5:94" ht="8.15" customHeight="1">
      <c r="E122" s="363"/>
      <c r="F122" s="449"/>
      <c r="G122" s="345"/>
      <c r="H122" s="346"/>
      <c r="I122" s="346"/>
      <c r="J122" s="346"/>
      <c r="K122" s="346"/>
      <c r="L122" s="346"/>
      <c r="M122" s="347"/>
      <c r="N122" s="285" t="s">
        <v>83</v>
      </c>
      <c r="O122" s="286"/>
      <c r="P122" s="286"/>
      <c r="Q122" s="286"/>
      <c r="R122" s="286"/>
      <c r="S122" s="286"/>
      <c r="T122" s="286"/>
      <c r="U122" s="286"/>
      <c r="V122" s="287"/>
      <c r="W122" s="285" t="s">
        <v>240</v>
      </c>
      <c r="X122" s="286"/>
      <c r="Y122" s="286"/>
      <c r="Z122" s="286"/>
      <c r="AA122" s="286"/>
      <c r="AB122" s="286"/>
      <c r="AC122" s="286"/>
      <c r="AD122" s="286"/>
      <c r="AE122" s="286"/>
      <c r="AF122" s="286"/>
      <c r="AG122" s="286"/>
      <c r="AH122" s="286"/>
      <c r="AI122" s="286"/>
      <c r="AJ122" s="286"/>
      <c r="AK122" s="286"/>
      <c r="AL122" s="286"/>
      <c r="AM122" s="286"/>
      <c r="AN122" s="286"/>
      <c r="AO122" s="287"/>
      <c r="AP122" s="455" t="s">
        <v>46</v>
      </c>
      <c r="AQ122" s="455"/>
      <c r="AR122" s="455"/>
      <c r="AS122" s="455"/>
      <c r="AT122" s="455"/>
      <c r="AU122" s="455"/>
      <c r="AV122" s="455"/>
      <c r="AW122" s="455"/>
      <c r="AX122" s="455"/>
      <c r="AY122" s="455"/>
      <c r="AZ122" s="455"/>
      <c r="BA122" s="455"/>
      <c r="BB122" s="455"/>
      <c r="BC122" s="455"/>
      <c r="BD122" s="455"/>
      <c r="BE122" s="455"/>
      <c r="BF122" s="455"/>
      <c r="BG122" s="455"/>
      <c r="BH122" s="455"/>
      <c r="BI122" s="108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459"/>
      <c r="BU122" s="432"/>
      <c r="BV122" s="432"/>
      <c r="BW122" s="460"/>
      <c r="BX122" s="227" t="s">
        <v>18</v>
      </c>
      <c r="BY122" s="228"/>
      <c r="BZ122" s="228"/>
      <c r="CA122" s="229"/>
      <c r="CB122" s="431"/>
      <c r="CC122" s="432"/>
      <c r="CD122" s="432"/>
      <c r="CE122" s="433"/>
      <c r="CF122" s="210" t="s">
        <v>24</v>
      </c>
      <c r="CG122" s="208"/>
      <c r="CH122" s="208"/>
      <c r="CI122" s="209"/>
    </row>
    <row r="123" spans="5:94" ht="8.15" customHeight="1">
      <c r="E123" s="363"/>
      <c r="F123" s="449"/>
      <c r="G123" s="345"/>
      <c r="H123" s="346"/>
      <c r="I123" s="346"/>
      <c r="J123" s="346"/>
      <c r="K123" s="346"/>
      <c r="L123" s="346"/>
      <c r="M123" s="347"/>
      <c r="N123" s="258"/>
      <c r="O123" s="259"/>
      <c r="P123" s="259"/>
      <c r="Q123" s="259"/>
      <c r="R123" s="259"/>
      <c r="S123" s="259"/>
      <c r="T123" s="259"/>
      <c r="U123" s="259"/>
      <c r="V123" s="260"/>
      <c r="W123" s="258"/>
      <c r="X123" s="259"/>
      <c r="Y123" s="259"/>
      <c r="Z123" s="259"/>
      <c r="AA123" s="259"/>
      <c r="AB123" s="259"/>
      <c r="AC123" s="259"/>
      <c r="AD123" s="259"/>
      <c r="AE123" s="259"/>
      <c r="AF123" s="259"/>
      <c r="AG123" s="259"/>
      <c r="AH123" s="259"/>
      <c r="AI123" s="259"/>
      <c r="AJ123" s="259"/>
      <c r="AK123" s="259"/>
      <c r="AL123" s="259"/>
      <c r="AM123" s="259"/>
      <c r="AN123" s="259"/>
      <c r="AO123" s="260"/>
      <c r="AP123" s="384"/>
      <c r="AQ123" s="384"/>
      <c r="AR123" s="384"/>
      <c r="AS123" s="384"/>
      <c r="AT123" s="384"/>
      <c r="AU123" s="384"/>
      <c r="AV123" s="384"/>
      <c r="AW123" s="384"/>
      <c r="AX123" s="384"/>
      <c r="AY123" s="384"/>
      <c r="AZ123" s="384"/>
      <c r="BA123" s="384"/>
      <c r="BB123" s="384"/>
      <c r="BC123" s="384"/>
      <c r="BD123" s="384"/>
      <c r="BE123" s="384"/>
      <c r="BF123" s="384"/>
      <c r="BG123" s="384"/>
      <c r="BH123" s="384"/>
      <c r="BI123" s="108"/>
      <c r="BJ123" s="109"/>
      <c r="BK123" s="109"/>
      <c r="BL123" s="109"/>
      <c r="BM123" s="109"/>
      <c r="BN123" s="109"/>
      <c r="BO123" s="109"/>
      <c r="BP123" s="109"/>
      <c r="BQ123" s="109"/>
      <c r="BR123" s="109"/>
      <c r="BS123" s="109"/>
      <c r="BT123" s="421"/>
      <c r="BU123" s="422"/>
      <c r="BV123" s="422"/>
      <c r="BW123" s="461"/>
      <c r="BX123" s="230"/>
      <c r="BY123" s="231"/>
      <c r="BZ123" s="231"/>
      <c r="CA123" s="232"/>
      <c r="CB123" s="434"/>
      <c r="CC123" s="422"/>
      <c r="CD123" s="422"/>
      <c r="CE123" s="435"/>
      <c r="CF123" s="210"/>
      <c r="CG123" s="211"/>
      <c r="CH123" s="211"/>
      <c r="CI123" s="212"/>
    </row>
    <row r="124" spans="5:94" ht="8.15" customHeight="1">
      <c r="E124" s="363"/>
      <c r="F124" s="449"/>
      <c r="G124" s="345"/>
      <c r="H124" s="346"/>
      <c r="I124" s="346"/>
      <c r="J124" s="346"/>
      <c r="K124" s="346"/>
      <c r="L124" s="346"/>
      <c r="M124" s="347"/>
      <c r="N124" s="258"/>
      <c r="O124" s="259"/>
      <c r="P124" s="259"/>
      <c r="Q124" s="259"/>
      <c r="R124" s="259"/>
      <c r="S124" s="259"/>
      <c r="T124" s="259"/>
      <c r="U124" s="259"/>
      <c r="V124" s="260"/>
      <c r="W124" s="258"/>
      <c r="X124" s="259"/>
      <c r="Y124" s="259"/>
      <c r="Z124" s="259"/>
      <c r="AA124" s="259"/>
      <c r="AB124" s="259"/>
      <c r="AC124" s="259"/>
      <c r="AD124" s="259"/>
      <c r="AE124" s="259"/>
      <c r="AF124" s="259"/>
      <c r="AG124" s="259"/>
      <c r="AH124" s="259"/>
      <c r="AI124" s="259"/>
      <c r="AJ124" s="259"/>
      <c r="AK124" s="259"/>
      <c r="AL124" s="259"/>
      <c r="AM124" s="259"/>
      <c r="AN124" s="259"/>
      <c r="AO124" s="260"/>
      <c r="AP124" s="384"/>
      <c r="AQ124" s="384"/>
      <c r="AR124" s="384"/>
      <c r="AS124" s="384"/>
      <c r="AT124" s="384"/>
      <c r="AU124" s="384"/>
      <c r="AV124" s="384"/>
      <c r="AW124" s="384"/>
      <c r="AX124" s="384"/>
      <c r="AY124" s="384"/>
      <c r="AZ124" s="384"/>
      <c r="BA124" s="384"/>
      <c r="BB124" s="384"/>
      <c r="BC124" s="384"/>
      <c r="BD124" s="384"/>
      <c r="BE124" s="384"/>
      <c r="BF124" s="384"/>
      <c r="BG124" s="384"/>
      <c r="BH124" s="384"/>
      <c r="BI124" s="108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421"/>
      <c r="BU124" s="422"/>
      <c r="BV124" s="422"/>
      <c r="BW124" s="461"/>
      <c r="BX124" s="230"/>
      <c r="BY124" s="231"/>
      <c r="BZ124" s="231"/>
      <c r="CA124" s="232"/>
      <c r="CB124" s="434"/>
      <c r="CC124" s="422"/>
      <c r="CD124" s="422"/>
      <c r="CE124" s="435"/>
      <c r="CF124" s="210"/>
      <c r="CG124" s="211"/>
      <c r="CH124" s="211"/>
      <c r="CI124" s="212"/>
    </row>
    <row r="125" spans="5:94" ht="8.15" customHeight="1">
      <c r="E125" s="450"/>
      <c r="F125" s="451"/>
      <c r="G125" s="348"/>
      <c r="H125" s="349"/>
      <c r="I125" s="349"/>
      <c r="J125" s="349"/>
      <c r="K125" s="349"/>
      <c r="L125" s="349"/>
      <c r="M125" s="350"/>
      <c r="N125" s="334"/>
      <c r="O125" s="335"/>
      <c r="P125" s="335"/>
      <c r="Q125" s="335"/>
      <c r="R125" s="335"/>
      <c r="S125" s="335"/>
      <c r="T125" s="335"/>
      <c r="U125" s="335"/>
      <c r="V125" s="336"/>
      <c r="W125" s="334"/>
      <c r="X125" s="335"/>
      <c r="Y125" s="335"/>
      <c r="Z125" s="335"/>
      <c r="AA125" s="335"/>
      <c r="AB125" s="335"/>
      <c r="AC125" s="335"/>
      <c r="AD125" s="335"/>
      <c r="AE125" s="335"/>
      <c r="AF125" s="335"/>
      <c r="AG125" s="335"/>
      <c r="AH125" s="335"/>
      <c r="AI125" s="335"/>
      <c r="AJ125" s="335"/>
      <c r="AK125" s="335"/>
      <c r="AL125" s="335"/>
      <c r="AM125" s="335"/>
      <c r="AN125" s="335"/>
      <c r="AO125" s="336"/>
      <c r="AP125" s="387"/>
      <c r="AQ125" s="387"/>
      <c r="AR125" s="387"/>
      <c r="AS125" s="387"/>
      <c r="AT125" s="387"/>
      <c r="AU125" s="387"/>
      <c r="AV125" s="387"/>
      <c r="AW125" s="387"/>
      <c r="AX125" s="387"/>
      <c r="AY125" s="387"/>
      <c r="AZ125" s="387"/>
      <c r="BA125" s="387"/>
      <c r="BB125" s="387"/>
      <c r="BC125" s="387"/>
      <c r="BD125" s="387"/>
      <c r="BE125" s="387"/>
      <c r="BF125" s="387"/>
      <c r="BG125" s="387"/>
      <c r="BH125" s="387"/>
      <c r="BI125" s="113"/>
      <c r="BJ125" s="114"/>
      <c r="BK125" s="114"/>
      <c r="BL125" s="114"/>
      <c r="BM125" s="114"/>
      <c r="BN125" s="114"/>
      <c r="BO125" s="114"/>
      <c r="BP125" s="114"/>
      <c r="BQ125" s="114"/>
      <c r="BR125" s="114"/>
      <c r="BS125" s="114"/>
      <c r="BT125" s="462"/>
      <c r="BU125" s="437"/>
      <c r="BV125" s="437"/>
      <c r="BW125" s="463"/>
      <c r="BX125" s="233"/>
      <c r="BY125" s="234"/>
      <c r="BZ125" s="234"/>
      <c r="CA125" s="235"/>
      <c r="CB125" s="436"/>
      <c r="CC125" s="437"/>
      <c r="CD125" s="437"/>
      <c r="CE125" s="438"/>
      <c r="CF125" s="213"/>
      <c r="CG125" s="214"/>
      <c r="CH125" s="214"/>
      <c r="CI125" s="215"/>
    </row>
    <row r="126" spans="5:94" ht="8.15" customHeight="1">
      <c r="E126" s="361" t="s">
        <v>47</v>
      </c>
      <c r="F126" s="448"/>
      <c r="G126" s="342" t="s">
        <v>107</v>
      </c>
      <c r="H126" s="343"/>
      <c r="I126" s="343"/>
      <c r="J126" s="343"/>
      <c r="K126" s="343"/>
      <c r="L126" s="343"/>
      <c r="M126" s="344"/>
      <c r="N126" s="264" t="s">
        <v>49</v>
      </c>
      <c r="O126" s="265"/>
      <c r="P126" s="265"/>
      <c r="Q126" s="265"/>
      <c r="R126" s="265"/>
      <c r="S126" s="265"/>
      <c r="T126" s="265"/>
      <c r="U126" s="265"/>
      <c r="V126" s="266"/>
      <c r="W126" s="285" t="s">
        <v>50</v>
      </c>
      <c r="X126" s="286"/>
      <c r="Y126" s="286"/>
      <c r="Z126" s="286"/>
      <c r="AA126" s="286"/>
      <c r="AB126" s="286"/>
      <c r="AC126" s="286"/>
      <c r="AD126" s="286"/>
      <c r="AE126" s="286"/>
      <c r="AF126" s="286"/>
      <c r="AG126" s="286"/>
      <c r="AH126" s="286"/>
      <c r="AI126" s="286"/>
      <c r="AJ126" s="286"/>
      <c r="AK126" s="286"/>
      <c r="AL126" s="286"/>
      <c r="AM126" s="286"/>
      <c r="AN126" s="286"/>
      <c r="AO126" s="287"/>
      <c r="AP126" s="175" t="s">
        <v>51</v>
      </c>
      <c r="AQ126" s="455"/>
      <c r="AR126" s="455"/>
      <c r="AS126" s="455"/>
      <c r="AT126" s="455"/>
      <c r="AU126" s="455"/>
      <c r="AV126" s="455"/>
      <c r="AW126" s="455"/>
      <c r="AX126" s="455"/>
      <c r="AY126" s="455"/>
      <c r="AZ126" s="455"/>
      <c r="BA126" s="455"/>
      <c r="BB126" s="455"/>
      <c r="BC126" s="455"/>
      <c r="BD126" s="455"/>
      <c r="BE126" s="455"/>
      <c r="BF126" s="455"/>
      <c r="BG126" s="455"/>
      <c r="BH126" s="456"/>
      <c r="BI126" s="264" t="s">
        <v>52</v>
      </c>
      <c r="BJ126" s="265"/>
      <c r="BK126" s="265"/>
      <c r="BL126" s="265"/>
      <c r="BM126" s="265"/>
      <c r="BN126" s="265"/>
      <c r="BO126" s="265"/>
      <c r="BP126" s="265"/>
      <c r="BQ126" s="265"/>
      <c r="BR126" s="265"/>
      <c r="BS126" s="266"/>
      <c r="BT126" s="439" t="str">
        <f>IF(BK129="","",IF(BK129&lt;=25,"〇",""))</f>
        <v/>
      </c>
      <c r="BU126" s="440"/>
      <c r="BV126" s="440"/>
      <c r="BW126" s="441"/>
      <c r="BX126" s="236" t="s">
        <v>18</v>
      </c>
      <c r="BY126" s="219"/>
      <c r="BZ126" s="219"/>
      <c r="CA126" s="220"/>
      <c r="CB126" s="219" t="str">
        <f>IF(BK129="","",IF(BK129&gt;25,"〇",""))</f>
        <v/>
      </c>
      <c r="CC126" s="219"/>
      <c r="CD126" s="219"/>
      <c r="CE126" s="237"/>
      <c r="CF126" s="207" t="s">
        <v>53</v>
      </c>
      <c r="CG126" s="208"/>
      <c r="CH126" s="208"/>
      <c r="CI126" s="209"/>
    </row>
    <row r="127" spans="5:94" ht="8.15" customHeight="1">
      <c r="E127" s="363"/>
      <c r="F127" s="449"/>
      <c r="G127" s="345"/>
      <c r="H127" s="346"/>
      <c r="I127" s="346"/>
      <c r="J127" s="346"/>
      <c r="K127" s="346"/>
      <c r="L127" s="346"/>
      <c r="M127" s="347"/>
      <c r="N127" s="267"/>
      <c r="O127" s="268"/>
      <c r="P127" s="268"/>
      <c r="Q127" s="268"/>
      <c r="R127" s="268"/>
      <c r="S127" s="268"/>
      <c r="T127" s="268"/>
      <c r="U127" s="268"/>
      <c r="V127" s="269"/>
      <c r="W127" s="258"/>
      <c r="X127" s="259"/>
      <c r="Y127" s="259"/>
      <c r="Z127" s="259"/>
      <c r="AA127" s="259"/>
      <c r="AB127" s="259"/>
      <c r="AC127" s="259"/>
      <c r="AD127" s="259"/>
      <c r="AE127" s="259"/>
      <c r="AF127" s="259"/>
      <c r="AG127" s="259"/>
      <c r="AH127" s="259"/>
      <c r="AI127" s="259"/>
      <c r="AJ127" s="259"/>
      <c r="AK127" s="259"/>
      <c r="AL127" s="259"/>
      <c r="AM127" s="259"/>
      <c r="AN127" s="259"/>
      <c r="AO127" s="260"/>
      <c r="AP127" s="383"/>
      <c r="AQ127" s="384"/>
      <c r="AR127" s="384"/>
      <c r="AS127" s="384"/>
      <c r="AT127" s="384"/>
      <c r="AU127" s="384"/>
      <c r="AV127" s="384"/>
      <c r="AW127" s="384"/>
      <c r="AX127" s="384"/>
      <c r="AY127" s="384"/>
      <c r="AZ127" s="384"/>
      <c r="BA127" s="384"/>
      <c r="BB127" s="384"/>
      <c r="BC127" s="384"/>
      <c r="BD127" s="384"/>
      <c r="BE127" s="384"/>
      <c r="BF127" s="384"/>
      <c r="BG127" s="384"/>
      <c r="BH127" s="385"/>
      <c r="BI127" s="267"/>
      <c r="BJ127" s="268"/>
      <c r="BK127" s="268"/>
      <c r="BL127" s="268"/>
      <c r="BM127" s="268"/>
      <c r="BN127" s="268"/>
      <c r="BO127" s="268"/>
      <c r="BP127" s="268"/>
      <c r="BQ127" s="268"/>
      <c r="BR127" s="268"/>
      <c r="BS127" s="269"/>
      <c r="BT127" s="442"/>
      <c r="BU127" s="443"/>
      <c r="BV127" s="443"/>
      <c r="BW127" s="444"/>
      <c r="BX127" s="238"/>
      <c r="BY127" s="222"/>
      <c r="BZ127" s="222"/>
      <c r="CA127" s="223"/>
      <c r="CB127" s="222"/>
      <c r="CC127" s="222"/>
      <c r="CD127" s="222"/>
      <c r="CE127" s="239"/>
      <c r="CF127" s="210"/>
      <c r="CG127" s="211"/>
      <c r="CH127" s="211"/>
      <c r="CI127" s="212"/>
    </row>
    <row r="128" spans="5:94" ht="8.15" customHeight="1">
      <c r="E128" s="363"/>
      <c r="F128" s="449"/>
      <c r="G128" s="345"/>
      <c r="H128" s="346"/>
      <c r="I128" s="346"/>
      <c r="J128" s="346"/>
      <c r="K128" s="346"/>
      <c r="L128" s="346"/>
      <c r="M128" s="347"/>
      <c r="N128" s="267"/>
      <c r="O128" s="268"/>
      <c r="P128" s="268"/>
      <c r="Q128" s="268"/>
      <c r="R128" s="268"/>
      <c r="S128" s="268"/>
      <c r="T128" s="268"/>
      <c r="U128" s="268"/>
      <c r="V128" s="269"/>
      <c r="W128" s="258"/>
      <c r="X128" s="259"/>
      <c r="Y128" s="259"/>
      <c r="Z128" s="259"/>
      <c r="AA128" s="259"/>
      <c r="AB128" s="259"/>
      <c r="AC128" s="259"/>
      <c r="AD128" s="259"/>
      <c r="AE128" s="259"/>
      <c r="AF128" s="259"/>
      <c r="AG128" s="259"/>
      <c r="AH128" s="259"/>
      <c r="AI128" s="259"/>
      <c r="AJ128" s="259"/>
      <c r="AK128" s="259"/>
      <c r="AL128" s="259"/>
      <c r="AM128" s="259"/>
      <c r="AN128" s="259"/>
      <c r="AO128" s="260"/>
      <c r="AP128" s="383"/>
      <c r="AQ128" s="384"/>
      <c r="AR128" s="384"/>
      <c r="AS128" s="384"/>
      <c r="AT128" s="384"/>
      <c r="AU128" s="384"/>
      <c r="AV128" s="384"/>
      <c r="AW128" s="384"/>
      <c r="AX128" s="384"/>
      <c r="AY128" s="384"/>
      <c r="AZ128" s="384"/>
      <c r="BA128" s="384"/>
      <c r="BB128" s="384"/>
      <c r="BC128" s="384"/>
      <c r="BD128" s="384"/>
      <c r="BE128" s="384"/>
      <c r="BF128" s="384"/>
      <c r="BG128" s="384"/>
      <c r="BH128" s="385"/>
      <c r="BI128" s="98"/>
      <c r="BJ128" s="99"/>
      <c r="BK128" s="99"/>
      <c r="BL128" s="99"/>
      <c r="BM128" s="99"/>
      <c r="BN128" s="62"/>
      <c r="BO128" s="62"/>
      <c r="BP128" s="62"/>
      <c r="BQ128" s="62"/>
      <c r="BR128" s="62"/>
      <c r="BS128" s="62"/>
      <c r="BT128" s="442"/>
      <c r="BU128" s="443"/>
      <c r="BV128" s="443"/>
      <c r="BW128" s="444"/>
      <c r="BX128" s="238"/>
      <c r="BY128" s="222"/>
      <c r="BZ128" s="222"/>
      <c r="CA128" s="223"/>
      <c r="CB128" s="222"/>
      <c r="CC128" s="222"/>
      <c r="CD128" s="222"/>
      <c r="CE128" s="239"/>
      <c r="CF128" s="210"/>
      <c r="CG128" s="211"/>
      <c r="CH128" s="211"/>
      <c r="CI128" s="212"/>
    </row>
    <row r="129" spans="5:97" ht="8.15" customHeight="1">
      <c r="E129" s="363"/>
      <c r="F129" s="449"/>
      <c r="G129" s="345"/>
      <c r="H129" s="346"/>
      <c r="I129" s="346"/>
      <c r="J129" s="346"/>
      <c r="K129" s="346"/>
      <c r="L129" s="346"/>
      <c r="M129" s="347"/>
      <c r="N129" s="267"/>
      <c r="O129" s="268"/>
      <c r="P129" s="268"/>
      <c r="Q129" s="268"/>
      <c r="R129" s="268"/>
      <c r="S129" s="268"/>
      <c r="T129" s="268"/>
      <c r="U129" s="268"/>
      <c r="V129" s="269"/>
      <c r="W129" s="258"/>
      <c r="X129" s="259"/>
      <c r="Y129" s="259"/>
      <c r="Z129" s="259"/>
      <c r="AA129" s="259"/>
      <c r="AB129" s="259"/>
      <c r="AC129" s="259"/>
      <c r="AD129" s="259"/>
      <c r="AE129" s="259"/>
      <c r="AF129" s="259"/>
      <c r="AG129" s="259"/>
      <c r="AH129" s="259"/>
      <c r="AI129" s="259"/>
      <c r="AJ129" s="259"/>
      <c r="AK129" s="259"/>
      <c r="AL129" s="259"/>
      <c r="AM129" s="259"/>
      <c r="AN129" s="259"/>
      <c r="AO129" s="260"/>
      <c r="AP129" s="383"/>
      <c r="AQ129" s="384"/>
      <c r="AR129" s="384"/>
      <c r="AS129" s="384"/>
      <c r="AT129" s="384"/>
      <c r="AU129" s="384"/>
      <c r="AV129" s="384"/>
      <c r="AW129" s="384"/>
      <c r="AX129" s="384"/>
      <c r="AY129" s="384"/>
      <c r="AZ129" s="384"/>
      <c r="BA129" s="384"/>
      <c r="BB129" s="384"/>
      <c r="BC129" s="384"/>
      <c r="BD129" s="384"/>
      <c r="BE129" s="384"/>
      <c r="BF129" s="384"/>
      <c r="BG129" s="384"/>
      <c r="BH129" s="385"/>
      <c r="BI129" s="72"/>
      <c r="BJ129" s="62"/>
      <c r="BK129" s="244"/>
      <c r="BL129" s="244"/>
      <c r="BM129" s="244"/>
      <c r="BN129" s="244"/>
      <c r="BO129" s="244"/>
      <c r="BP129" s="204" t="s">
        <v>39</v>
      </c>
      <c r="BQ129" s="430"/>
      <c r="BR129" s="430"/>
      <c r="BS129" s="62"/>
      <c r="BT129" s="442"/>
      <c r="BU129" s="443"/>
      <c r="BV129" s="443"/>
      <c r="BW129" s="444"/>
      <c r="BX129" s="238"/>
      <c r="BY129" s="222"/>
      <c r="BZ129" s="222"/>
      <c r="CA129" s="223"/>
      <c r="CB129" s="222"/>
      <c r="CC129" s="222"/>
      <c r="CD129" s="222"/>
      <c r="CE129" s="239"/>
      <c r="CF129" s="210"/>
      <c r="CG129" s="211"/>
      <c r="CH129" s="211"/>
      <c r="CI129" s="212"/>
    </row>
    <row r="130" spans="5:97" ht="8.15" customHeight="1">
      <c r="E130" s="363"/>
      <c r="F130" s="449"/>
      <c r="G130" s="345"/>
      <c r="H130" s="346"/>
      <c r="I130" s="346"/>
      <c r="J130" s="346"/>
      <c r="K130" s="346"/>
      <c r="L130" s="346"/>
      <c r="M130" s="347"/>
      <c r="N130" s="267"/>
      <c r="O130" s="268"/>
      <c r="P130" s="268"/>
      <c r="Q130" s="268"/>
      <c r="R130" s="268"/>
      <c r="S130" s="268"/>
      <c r="T130" s="268"/>
      <c r="U130" s="268"/>
      <c r="V130" s="269"/>
      <c r="W130" s="258"/>
      <c r="X130" s="259"/>
      <c r="Y130" s="259"/>
      <c r="Z130" s="259"/>
      <c r="AA130" s="259"/>
      <c r="AB130" s="259"/>
      <c r="AC130" s="259"/>
      <c r="AD130" s="259"/>
      <c r="AE130" s="259"/>
      <c r="AF130" s="259"/>
      <c r="AG130" s="259"/>
      <c r="AH130" s="259"/>
      <c r="AI130" s="259"/>
      <c r="AJ130" s="259"/>
      <c r="AK130" s="259"/>
      <c r="AL130" s="259"/>
      <c r="AM130" s="259"/>
      <c r="AN130" s="259"/>
      <c r="AO130" s="260"/>
      <c r="AP130" s="383"/>
      <c r="AQ130" s="384"/>
      <c r="AR130" s="384"/>
      <c r="AS130" s="384"/>
      <c r="AT130" s="384"/>
      <c r="AU130" s="384"/>
      <c r="AV130" s="384"/>
      <c r="AW130" s="384"/>
      <c r="AX130" s="384"/>
      <c r="AY130" s="384"/>
      <c r="AZ130" s="384"/>
      <c r="BA130" s="384"/>
      <c r="BB130" s="384"/>
      <c r="BC130" s="384"/>
      <c r="BD130" s="384"/>
      <c r="BE130" s="384"/>
      <c r="BF130" s="384"/>
      <c r="BG130" s="384"/>
      <c r="BH130" s="385"/>
      <c r="BI130" s="72"/>
      <c r="BJ130" s="62"/>
      <c r="BK130" s="245"/>
      <c r="BL130" s="245"/>
      <c r="BM130" s="245"/>
      <c r="BN130" s="245"/>
      <c r="BO130" s="245"/>
      <c r="BP130" s="430"/>
      <c r="BQ130" s="430"/>
      <c r="BR130" s="430"/>
      <c r="BS130" s="62"/>
      <c r="BT130" s="442"/>
      <c r="BU130" s="443"/>
      <c r="BV130" s="443"/>
      <c r="BW130" s="444"/>
      <c r="BX130" s="238"/>
      <c r="BY130" s="222"/>
      <c r="BZ130" s="222"/>
      <c r="CA130" s="223"/>
      <c r="CB130" s="222"/>
      <c r="CC130" s="222"/>
      <c r="CD130" s="222"/>
      <c r="CE130" s="239"/>
      <c r="CF130" s="210"/>
      <c r="CG130" s="211"/>
      <c r="CH130" s="211"/>
      <c r="CI130" s="212"/>
    </row>
    <row r="131" spans="5:97" ht="8.15" customHeight="1">
      <c r="E131" s="450"/>
      <c r="F131" s="451"/>
      <c r="G131" s="348"/>
      <c r="H131" s="349"/>
      <c r="I131" s="349"/>
      <c r="J131" s="349"/>
      <c r="K131" s="349"/>
      <c r="L131" s="349"/>
      <c r="M131" s="350"/>
      <c r="N131" s="452"/>
      <c r="O131" s="453"/>
      <c r="P131" s="453"/>
      <c r="Q131" s="453"/>
      <c r="R131" s="453"/>
      <c r="S131" s="453"/>
      <c r="T131" s="453"/>
      <c r="U131" s="453"/>
      <c r="V131" s="454"/>
      <c r="W131" s="334"/>
      <c r="X131" s="335"/>
      <c r="Y131" s="335"/>
      <c r="Z131" s="335"/>
      <c r="AA131" s="335"/>
      <c r="AB131" s="335"/>
      <c r="AC131" s="335"/>
      <c r="AD131" s="335"/>
      <c r="AE131" s="335"/>
      <c r="AF131" s="335"/>
      <c r="AG131" s="335"/>
      <c r="AH131" s="335"/>
      <c r="AI131" s="335"/>
      <c r="AJ131" s="335"/>
      <c r="AK131" s="335"/>
      <c r="AL131" s="335"/>
      <c r="AM131" s="335"/>
      <c r="AN131" s="335"/>
      <c r="AO131" s="336"/>
      <c r="AP131" s="386"/>
      <c r="AQ131" s="387"/>
      <c r="AR131" s="387"/>
      <c r="AS131" s="387"/>
      <c r="AT131" s="387"/>
      <c r="AU131" s="387"/>
      <c r="AV131" s="387"/>
      <c r="AW131" s="387"/>
      <c r="AX131" s="387"/>
      <c r="AY131" s="387"/>
      <c r="AZ131" s="387"/>
      <c r="BA131" s="387"/>
      <c r="BB131" s="387"/>
      <c r="BC131" s="387"/>
      <c r="BD131" s="387"/>
      <c r="BE131" s="387"/>
      <c r="BF131" s="387"/>
      <c r="BG131" s="387"/>
      <c r="BH131" s="388"/>
      <c r="BI131" s="79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445"/>
      <c r="BU131" s="446"/>
      <c r="BV131" s="446"/>
      <c r="BW131" s="447"/>
      <c r="BX131" s="240"/>
      <c r="BY131" s="225"/>
      <c r="BZ131" s="225"/>
      <c r="CA131" s="226"/>
      <c r="CB131" s="225"/>
      <c r="CC131" s="225"/>
      <c r="CD131" s="225"/>
      <c r="CE131" s="241"/>
      <c r="CF131" s="213"/>
      <c r="CG131" s="214"/>
      <c r="CH131" s="214"/>
      <c r="CI131" s="215"/>
    </row>
    <row r="132" spans="5:97" ht="8.15" customHeight="1">
      <c r="E132" s="361" t="s">
        <v>54</v>
      </c>
      <c r="F132" s="448"/>
      <c r="G132" s="342" t="s">
        <v>108</v>
      </c>
      <c r="H132" s="343"/>
      <c r="I132" s="343"/>
      <c r="J132" s="343"/>
      <c r="K132" s="343"/>
      <c r="L132" s="343"/>
      <c r="M132" s="344"/>
      <c r="N132" s="264" t="s">
        <v>49</v>
      </c>
      <c r="O132" s="265"/>
      <c r="P132" s="265"/>
      <c r="Q132" s="265"/>
      <c r="R132" s="265"/>
      <c r="S132" s="265"/>
      <c r="T132" s="265"/>
      <c r="U132" s="265"/>
      <c r="V132" s="266"/>
      <c r="W132" s="285" t="s">
        <v>55</v>
      </c>
      <c r="X132" s="286"/>
      <c r="Y132" s="286"/>
      <c r="Z132" s="286"/>
      <c r="AA132" s="286"/>
      <c r="AB132" s="286"/>
      <c r="AC132" s="286"/>
      <c r="AD132" s="286"/>
      <c r="AE132" s="286"/>
      <c r="AF132" s="286"/>
      <c r="AG132" s="286"/>
      <c r="AH132" s="286"/>
      <c r="AI132" s="286"/>
      <c r="AJ132" s="286"/>
      <c r="AK132" s="286"/>
      <c r="AL132" s="286"/>
      <c r="AM132" s="286"/>
      <c r="AN132" s="286"/>
      <c r="AO132" s="287"/>
      <c r="AP132" s="455" t="s">
        <v>51</v>
      </c>
      <c r="AQ132" s="455"/>
      <c r="AR132" s="455"/>
      <c r="AS132" s="455"/>
      <c r="AT132" s="455"/>
      <c r="AU132" s="455"/>
      <c r="AV132" s="455"/>
      <c r="AW132" s="455"/>
      <c r="AX132" s="455"/>
      <c r="AY132" s="455"/>
      <c r="AZ132" s="455"/>
      <c r="BA132" s="455"/>
      <c r="BB132" s="455"/>
      <c r="BC132" s="455"/>
      <c r="BD132" s="455"/>
      <c r="BE132" s="455"/>
      <c r="BF132" s="455"/>
      <c r="BG132" s="455"/>
      <c r="BH132" s="455"/>
      <c r="BI132" s="264" t="s">
        <v>52</v>
      </c>
      <c r="BJ132" s="265"/>
      <c r="BK132" s="265"/>
      <c r="BL132" s="265"/>
      <c r="BM132" s="265"/>
      <c r="BN132" s="265"/>
      <c r="BO132" s="265"/>
      <c r="BP132" s="265"/>
      <c r="BQ132" s="265"/>
      <c r="BR132" s="265"/>
      <c r="BS132" s="266"/>
      <c r="BT132" s="439" t="str">
        <f>IF(BK135="","",IF(BK135&lt;=25,"〇",""))</f>
        <v/>
      </c>
      <c r="BU132" s="440"/>
      <c r="BV132" s="440"/>
      <c r="BW132" s="441"/>
      <c r="BX132" s="236" t="s">
        <v>18</v>
      </c>
      <c r="BY132" s="219"/>
      <c r="BZ132" s="219"/>
      <c r="CA132" s="220"/>
      <c r="CB132" s="219" t="str">
        <f>IF(BK135="","",IF(BK135&gt;25,"〇",""))</f>
        <v/>
      </c>
      <c r="CC132" s="219"/>
      <c r="CD132" s="219"/>
      <c r="CE132" s="237"/>
      <c r="CF132" s="207" t="s">
        <v>56</v>
      </c>
      <c r="CG132" s="208"/>
      <c r="CH132" s="208"/>
      <c r="CI132" s="209"/>
    </row>
    <row r="133" spans="5:97" ht="8.15" customHeight="1">
      <c r="E133" s="363"/>
      <c r="F133" s="449"/>
      <c r="G133" s="345"/>
      <c r="H133" s="346"/>
      <c r="I133" s="346"/>
      <c r="J133" s="346"/>
      <c r="K133" s="346"/>
      <c r="L133" s="346"/>
      <c r="M133" s="347"/>
      <c r="N133" s="267"/>
      <c r="O133" s="268"/>
      <c r="P133" s="268"/>
      <c r="Q133" s="268"/>
      <c r="R133" s="268"/>
      <c r="S133" s="268"/>
      <c r="T133" s="268"/>
      <c r="U133" s="268"/>
      <c r="V133" s="269"/>
      <c r="W133" s="258"/>
      <c r="X133" s="259"/>
      <c r="Y133" s="259"/>
      <c r="Z133" s="259"/>
      <c r="AA133" s="259"/>
      <c r="AB133" s="259"/>
      <c r="AC133" s="259"/>
      <c r="AD133" s="259"/>
      <c r="AE133" s="259"/>
      <c r="AF133" s="259"/>
      <c r="AG133" s="259"/>
      <c r="AH133" s="259"/>
      <c r="AI133" s="259"/>
      <c r="AJ133" s="259"/>
      <c r="AK133" s="259"/>
      <c r="AL133" s="259"/>
      <c r="AM133" s="259"/>
      <c r="AN133" s="259"/>
      <c r="AO133" s="260"/>
      <c r="AP133" s="384"/>
      <c r="AQ133" s="384"/>
      <c r="AR133" s="384"/>
      <c r="AS133" s="384"/>
      <c r="AT133" s="384"/>
      <c r="AU133" s="384"/>
      <c r="AV133" s="384"/>
      <c r="AW133" s="384"/>
      <c r="AX133" s="384"/>
      <c r="AY133" s="384"/>
      <c r="AZ133" s="384"/>
      <c r="BA133" s="384"/>
      <c r="BB133" s="384"/>
      <c r="BC133" s="384"/>
      <c r="BD133" s="384"/>
      <c r="BE133" s="384"/>
      <c r="BF133" s="384"/>
      <c r="BG133" s="384"/>
      <c r="BH133" s="384"/>
      <c r="BI133" s="267"/>
      <c r="BJ133" s="268"/>
      <c r="BK133" s="268"/>
      <c r="BL133" s="268"/>
      <c r="BM133" s="268"/>
      <c r="BN133" s="268"/>
      <c r="BO133" s="268"/>
      <c r="BP133" s="268"/>
      <c r="BQ133" s="268"/>
      <c r="BR133" s="268"/>
      <c r="BS133" s="269"/>
      <c r="BT133" s="442"/>
      <c r="BU133" s="443"/>
      <c r="BV133" s="443"/>
      <c r="BW133" s="444"/>
      <c r="BX133" s="238"/>
      <c r="BY133" s="222"/>
      <c r="BZ133" s="222"/>
      <c r="CA133" s="223"/>
      <c r="CB133" s="222"/>
      <c r="CC133" s="222"/>
      <c r="CD133" s="222"/>
      <c r="CE133" s="239"/>
      <c r="CF133" s="210"/>
      <c r="CG133" s="211"/>
      <c r="CH133" s="211"/>
      <c r="CI133" s="212"/>
    </row>
    <row r="134" spans="5:97" ht="8.15" customHeight="1">
      <c r="E134" s="363"/>
      <c r="F134" s="449"/>
      <c r="G134" s="345"/>
      <c r="H134" s="346"/>
      <c r="I134" s="346"/>
      <c r="J134" s="346"/>
      <c r="K134" s="346"/>
      <c r="L134" s="346"/>
      <c r="M134" s="347"/>
      <c r="N134" s="267"/>
      <c r="O134" s="268"/>
      <c r="P134" s="268"/>
      <c r="Q134" s="268"/>
      <c r="R134" s="268"/>
      <c r="S134" s="268"/>
      <c r="T134" s="268"/>
      <c r="U134" s="268"/>
      <c r="V134" s="269"/>
      <c r="W134" s="258"/>
      <c r="X134" s="259"/>
      <c r="Y134" s="259"/>
      <c r="Z134" s="259"/>
      <c r="AA134" s="259"/>
      <c r="AB134" s="259"/>
      <c r="AC134" s="259"/>
      <c r="AD134" s="259"/>
      <c r="AE134" s="259"/>
      <c r="AF134" s="259"/>
      <c r="AG134" s="259"/>
      <c r="AH134" s="259"/>
      <c r="AI134" s="259"/>
      <c r="AJ134" s="259"/>
      <c r="AK134" s="259"/>
      <c r="AL134" s="259"/>
      <c r="AM134" s="259"/>
      <c r="AN134" s="259"/>
      <c r="AO134" s="260"/>
      <c r="AP134" s="384"/>
      <c r="AQ134" s="384"/>
      <c r="AR134" s="384"/>
      <c r="AS134" s="384"/>
      <c r="AT134" s="384"/>
      <c r="AU134" s="384"/>
      <c r="AV134" s="384"/>
      <c r="AW134" s="384"/>
      <c r="AX134" s="384"/>
      <c r="AY134" s="384"/>
      <c r="AZ134" s="384"/>
      <c r="BA134" s="384"/>
      <c r="BB134" s="384"/>
      <c r="BC134" s="384"/>
      <c r="BD134" s="384"/>
      <c r="BE134" s="384"/>
      <c r="BF134" s="384"/>
      <c r="BG134" s="384"/>
      <c r="BH134" s="384"/>
      <c r="BI134" s="7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442"/>
      <c r="BU134" s="443"/>
      <c r="BV134" s="443"/>
      <c r="BW134" s="444"/>
      <c r="BX134" s="238"/>
      <c r="BY134" s="222"/>
      <c r="BZ134" s="222"/>
      <c r="CA134" s="223"/>
      <c r="CB134" s="222"/>
      <c r="CC134" s="222"/>
      <c r="CD134" s="222"/>
      <c r="CE134" s="239"/>
      <c r="CF134" s="210"/>
      <c r="CG134" s="211"/>
      <c r="CH134" s="211"/>
      <c r="CI134" s="212"/>
    </row>
    <row r="135" spans="5:97" ht="8.15" customHeight="1">
      <c r="E135" s="363"/>
      <c r="F135" s="449"/>
      <c r="G135" s="345"/>
      <c r="H135" s="346"/>
      <c r="I135" s="346"/>
      <c r="J135" s="346"/>
      <c r="K135" s="346"/>
      <c r="L135" s="346"/>
      <c r="M135" s="347"/>
      <c r="N135" s="267"/>
      <c r="O135" s="268"/>
      <c r="P135" s="268"/>
      <c r="Q135" s="268"/>
      <c r="R135" s="268"/>
      <c r="S135" s="268"/>
      <c r="T135" s="268"/>
      <c r="U135" s="268"/>
      <c r="V135" s="269"/>
      <c r="W135" s="258"/>
      <c r="X135" s="259"/>
      <c r="Y135" s="259"/>
      <c r="Z135" s="259"/>
      <c r="AA135" s="259"/>
      <c r="AB135" s="259"/>
      <c r="AC135" s="259"/>
      <c r="AD135" s="259"/>
      <c r="AE135" s="259"/>
      <c r="AF135" s="259"/>
      <c r="AG135" s="259"/>
      <c r="AH135" s="259"/>
      <c r="AI135" s="259"/>
      <c r="AJ135" s="259"/>
      <c r="AK135" s="259"/>
      <c r="AL135" s="259"/>
      <c r="AM135" s="259"/>
      <c r="AN135" s="259"/>
      <c r="AO135" s="260"/>
      <c r="AP135" s="384"/>
      <c r="AQ135" s="384"/>
      <c r="AR135" s="384"/>
      <c r="AS135" s="384"/>
      <c r="AT135" s="384"/>
      <c r="AU135" s="384"/>
      <c r="AV135" s="384"/>
      <c r="AW135" s="384"/>
      <c r="AX135" s="384"/>
      <c r="AY135" s="384"/>
      <c r="AZ135" s="384"/>
      <c r="BA135" s="384"/>
      <c r="BB135" s="384"/>
      <c r="BC135" s="384"/>
      <c r="BD135" s="384"/>
      <c r="BE135" s="384"/>
      <c r="BF135" s="384"/>
      <c r="BG135" s="384"/>
      <c r="BH135" s="384"/>
      <c r="BI135" s="72"/>
      <c r="BJ135" s="62"/>
      <c r="BK135" s="244"/>
      <c r="BL135" s="244"/>
      <c r="BM135" s="244"/>
      <c r="BN135" s="244"/>
      <c r="BO135" s="244"/>
      <c r="BP135" s="204" t="s">
        <v>39</v>
      </c>
      <c r="BQ135" s="430"/>
      <c r="BR135" s="430"/>
      <c r="BS135" s="62"/>
      <c r="BT135" s="442"/>
      <c r="BU135" s="443"/>
      <c r="BV135" s="443"/>
      <c r="BW135" s="444"/>
      <c r="BX135" s="238"/>
      <c r="BY135" s="222"/>
      <c r="BZ135" s="222"/>
      <c r="CA135" s="223"/>
      <c r="CB135" s="222"/>
      <c r="CC135" s="222"/>
      <c r="CD135" s="222"/>
      <c r="CE135" s="239"/>
      <c r="CF135" s="210"/>
      <c r="CG135" s="211"/>
      <c r="CH135" s="211"/>
      <c r="CI135" s="212"/>
    </row>
    <row r="136" spans="5:97" ht="8.15" customHeight="1">
      <c r="E136" s="363"/>
      <c r="F136" s="449"/>
      <c r="G136" s="345"/>
      <c r="H136" s="346"/>
      <c r="I136" s="346"/>
      <c r="J136" s="346"/>
      <c r="K136" s="346"/>
      <c r="L136" s="346"/>
      <c r="M136" s="347"/>
      <c r="N136" s="267"/>
      <c r="O136" s="268"/>
      <c r="P136" s="268"/>
      <c r="Q136" s="268"/>
      <c r="R136" s="268"/>
      <c r="S136" s="268"/>
      <c r="T136" s="268"/>
      <c r="U136" s="268"/>
      <c r="V136" s="269"/>
      <c r="W136" s="258"/>
      <c r="X136" s="259"/>
      <c r="Y136" s="259"/>
      <c r="Z136" s="259"/>
      <c r="AA136" s="259"/>
      <c r="AB136" s="259"/>
      <c r="AC136" s="259"/>
      <c r="AD136" s="259"/>
      <c r="AE136" s="259"/>
      <c r="AF136" s="259"/>
      <c r="AG136" s="259"/>
      <c r="AH136" s="259"/>
      <c r="AI136" s="259"/>
      <c r="AJ136" s="259"/>
      <c r="AK136" s="259"/>
      <c r="AL136" s="259"/>
      <c r="AM136" s="259"/>
      <c r="AN136" s="259"/>
      <c r="AO136" s="260"/>
      <c r="AP136" s="384"/>
      <c r="AQ136" s="384"/>
      <c r="AR136" s="384"/>
      <c r="AS136" s="384"/>
      <c r="AT136" s="384"/>
      <c r="AU136" s="384"/>
      <c r="AV136" s="384"/>
      <c r="AW136" s="384"/>
      <c r="AX136" s="384"/>
      <c r="AY136" s="384"/>
      <c r="AZ136" s="384"/>
      <c r="BA136" s="384"/>
      <c r="BB136" s="384"/>
      <c r="BC136" s="384"/>
      <c r="BD136" s="384"/>
      <c r="BE136" s="384"/>
      <c r="BF136" s="384"/>
      <c r="BG136" s="384"/>
      <c r="BH136" s="384"/>
      <c r="BI136" s="72"/>
      <c r="BJ136" s="62"/>
      <c r="BK136" s="245"/>
      <c r="BL136" s="245"/>
      <c r="BM136" s="245"/>
      <c r="BN136" s="245"/>
      <c r="BO136" s="245"/>
      <c r="BP136" s="430"/>
      <c r="BQ136" s="430"/>
      <c r="BR136" s="430"/>
      <c r="BS136" s="62"/>
      <c r="BT136" s="442"/>
      <c r="BU136" s="443"/>
      <c r="BV136" s="443"/>
      <c r="BW136" s="444"/>
      <c r="BX136" s="238"/>
      <c r="BY136" s="222"/>
      <c r="BZ136" s="222"/>
      <c r="CA136" s="223"/>
      <c r="CB136" s="222"/>
      <c r="CC136" s="222"/>
      <c r="CD136" s="222"/>
      <c r="CE136" s="239"/>
      <c r="CF136" s="210"/>
      <c r="CG136" s="211"/>
      <c r="CH136" s="211"/>
      <c r="CI136" s="212"/>
    </row>
    <row r="137" spans="5:97" ht="8.15" customHeight="1">
      <c r="E137" s="450"/>
      <c r="F137" s="451"/>
      <c r="G137" s="348"/>
      <c r="H137" s="349"/>
      <c r="I137" s="349"/>
      <c r="J137" s="349"/>
      <c r="K137" s="349"/>
      <c r="L137" s="349"/>
      <c r="M137" s="350"/>
      <c r="N137" s="452"/>
      <c r="O137" s="453"/>
      <c r="P137" s="453"/>
      <c r="Q137" s="453"/>
      <c r="R137" s="453"/>
      <c r="S137" s="453"/>
      <c r="T137" s="453"/>
      <c r="U137" s="453"/>
      <c r="V137" s="454"/>
      <c r="W137" s="334"/>
      <c r="X137" s="335"/>
      <c r="Y137" s="335"/>
      <c r="Z137" s="335"/>
      <c r="AA137" s="335"/>
      <c r="AB137" s="335"/>
      <c r="AC137" s="335"/>
      <c r="AD137" s="335"/>
      <c r="AE137" s="335"/>
      <c r="AF137" s="335"/>
      <c r="AG137" s="335"/>
      <c r="AH137" s="335"/>
      <c r="AI137" s="335"/>
      <c r="AJ137" s="335"/>
      <c r="AK137" s="335"/>
      <c r="AL137" s="335"/>
      <c r="AM137" s="335"/>
      <c r="AN137" s="335"/>
      <c r="AO137" s="336"/>
      <c r="AP137" s="387"/>
      <c r="AQ137" s="387"/>
      <c r="AR137" s="387"/>
      <c r="AS137" s="387"/>
      <c r="AT137" s="387"/>
      <c r="AU137" s="387"/>
      <c r="AV137" s="387"/>
      <c r="AW137" s="387"/>
      <c r="AX137" s="387"/>
      <c r="AY137" s="387"/>
      <c r="AZ137" s="387"/>
      <c r="BA137" s="387"/>
      <c r="BB137" s="387"/>
      <c r="BC137" s="387"/>
      <c r="BD137" s="387"/>
      <c r="BE137" s="387"/>
      <c r="BF137" s="387"/>
      <c r="BG137" s="387"/>
      <c r="BH137" s="387"/>
      <c r="BI137" s="79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445"/>
      <c r="BU137" s="446"/>
      <c r="BV137" s="446"/>
      <c r="BW137" s="447"/>
      <c r="BX137" s="240"/>
      <c r="BY137" s="225"/>
      <c r="BZ137" s="225"/>
      <c r="CA137" s="226"/>
      <c r="CB137" s="225"/>
      <c r="CC137" s="225"/>
      <c r="CD137" s="225"/>
      <c r="CE137" s="241"/>
      <c r="CF137" s="213"/>
      <c r="CG137" s="214"/>
      <c r="CH137" s="214"/>
      <c r="CI137" s="215"/>
      <c r="CM137" s="49" t="s">
        <v>199</v>
      </c>
      <c r="CN137" s="16" t="s">
        <v>200</v>
      </c>
      <c r="CO137" s="16" t="s">
        <v>201</v>
      </c>
      <c r="CP137" s="16" t="s">
        <v>202</v>
      </c>
      <c r="CQ137" s="16" t="s">
        <v>203</v>
      </c>
      <c r="CR137" s="16" t="s">
        <v>204</v>
      </c>
      <c r="CS137" s="16" t="s">
        <v>210</v>
      </c>
    </row>
    <row r="138" spans="5:97" ht="8.15" customHeight="1">
      <c r="E138" s="361" t="s">
        <v>57</v>
      </c>
      <c r="F138" s="362"/>
      <c r="G138" s="342" t="s">
        <v>169</v>
      </c>
      <c r="H138" s="343"/>
      <c r="I138" s="343"/>
      <c r="J138" s="343"/>
      <c r="K138" s="343"/>
      <c r="L138" s="343"/>
      <c r="M138" s="344"/>
      <c r="N138" s="407" t="s">
        <v>58</v>
      </c>
      <c r="O138" s="408"/>
      <c r="P138" s="408"/>
      <c r="Q138" s="408"/>
      <c r="R138" s="408"/>
      <c r="S138" s="408"/>
      <c r="T138" s="408"/>
      <c r="U138" s="408"/>
      <c r="V138" s="409"/>
      <c r="W138" s="407" t="s">
        <v>155</v>
      </c>
      <c r="X138" s="408"/>
      <c r="Y138" s="408"/>
      <c r="Z138" s="408"/>
      <c r="AA138" s="408"/>
      <c r="AB138" s="408"/>
      <c r="AC138" s="408"/>
      <c r="AD138" s="408"/>
      <c r="AE138" s="408"/>
      <c r="AF138" s="408"/>
      <c r="AG138" s="408"/>
      <c r="AH138" s="408"/>
      <c r="AI138" s="408"/>
      <c r="AJ138" s="408"/>
      <c r="AK138" s="408"/>
      <c r="AL138" s="408"/>
      <c r="AM138" s="408"/>
      <c r="AN138" s="408"/>
      <c r="AO138" s="409"/>
      <c r="AP138" s="410" t="s">
        <v>85</v>
      </c>
      <c r="AQ138" s="411"/>
      <c r="AR138" s="411"/>
      <c r="AS138" s="411"/>
      <c r="AT138" s="411"/>
      <c r="AU138" s="411"/>
      <c r="AV138" s="411"/>
      <c r="AW138" s="411"/>
      <c r="AX138" s="411"/>
      <c r="AY138" s="411"/>
      <c r="AZ138" s="411"/>
      <c r="BA138" s="411"/>
      <c r="BB138" s="411"/>
      <c r="BC138" s="411"/>
      <c r="BD138" s="411"/>
      <c r="BE138" s="411"/>
      <c r="BF138" s="411"/>
      <c r="BG138" s="411"/>
      <c r="BH138" s="412"/>
      <c r="BI138" s="118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358"/>
      <c r="BU138" s="358"/>
      <c r="BV138" s="358"/>
      <c r="BW138" s="415"/>
      <c r="BX138" s="219" t="s">
        <v>18</v>
      </c>
      <c r="BY138" s="351"/>
      <c r="BZ138" s="351"/>
      <c r="CA138" s="352"/>
      <c r="CB138" s="357"/>
      <c r="CC138" s="358"/>
      <c r="CD138" s="358"/>
      <c r="CE138" s="358"/>
      <c r="CF138" s="398" t="s">
        <v>24</v>
      </c>
      <c r="CG138" s="399"/>
      <c r="CH138" s="399"/>
      <c r="CI138" s="400"/>
      <c r="CM138" s="50" t="s">
        <v>11</v>
      </c>
      <c r="CN138" s="14" t="s">
        <v>209</v>
      </c>
      <c r="CO138" s="14" t="s">
        <v>43</v>
      </c>
      <c r="CP138" s="14" t="s">
        <v>154</v>
      </c>
      <c r="CQ138" s="14" t="s">
        <v>70</v>
      </c>
      <c r="CR138" s="14" t="s">
        <v>27</v>
      </c>
      <c r="CS138" s="8" t="s">
        <v>28</v>
      </c>
    </row>
    <row r="139" spans="5:97" ht="8.15" customHeight="1">
      <c r="E139" s="363"/>
      <c r="F139" s="364"/>
      <c r="G139" s="345"/>
      <c r="H139" s="346"/>
      <c r="I139" s="346"/>
      <c r="J139" s="346"/>
      <c r="K139" s="346"/>
      <c r="L139" s="346"/>
      <c r="M139" s="347"/>
      <c r="N139" s="374"/>
      <c r="O139" s="375"/>
      <c r="P139" s="375"/>
      <c r="Q139" s="375"/>
      <c r="R139" s="375"/>
      <c r="S139" s="375"/>
      <c r="T139" s="375"/>
      <c r="U139" s="375"/>
      <c r="V139" s="376"/>
      <c r="W139" s="374"/>
      <c r="X139" s="375"/>
      <c r="Y139" s="375"/>
      <c r="Z139" s="375"/>
      <c r="AA139" s="375"/>
      <c r="AB139" s="375"/>
      <c r="AC139" s="375"/>
      <c r="AD139" s="375"/>
      <c r="AE139" s="375"/>
      <c r="AF139" s="375"/>
      <c r="AG139" s="375"/>
      <c r="AH139" s="375"/>
      <c r="AI139" s="375"/>
      <c r="AJ139" s="375"/>
      <c r="AK139" s="375"/>
      <c r="AL139" s="375"/>
      <c r="AM139" s="375"/>
      <c r="AN139" s="375"/>
      <c r="AO139" s="376"/>
      <c r="AP139" s="413"/>
      <c r="AQ139" s="413"/>
      <c r="AR139" s="413"/>
      <c r="AS139" s="413"/>
      <c r="AT139" s="413"/>
      <c r="AU139" s="413"/>
      <c r="AV139" s="413"/>
      <c r="AW139" s="413"/>
      <c r="AX139" s="413"/>
      <c r="AY139" s="413"/>
      <c r="AZ139" s="413"/>
      <c r="BA139" s="413"/>
      <c r="BB139" s="413"/>
      <c r="BC139" s="413"/>
      <c r="BD139" s="413"/>
      <c r="BE139" s="413"/>
      <c r="BF139" s="413"/>
      <c r="BG139" s="413"/>
      <c r="BH139" s="414"/>
      <c r="BI139" s="102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360"/>
      <c r="BU139" s="360"/>
      <c r="BV139" s="360"/>
      <c r="BW139" s="416"/>
      <c r="BX139" s="222"/>
      <c r="BY139" s="353"/>
      <c r="BZ139" s="353"/>
      <c r="CA139" s="354"/>
      <c r="CB139" s="359"/>
      <c r="CC139" s="360"/>
      <c r="CD139" s="360"/>
      <c r="CE139" s="360"/>
      <c r="CF139" s="401"/>
      <c r="CG139" s="402"/>
      <c r="CH139" s="402"/>
      <c r="CI139" s="403"/>
      <c r="CM139" s="50" t="s">
        <v>192</v>
      </c>
      <c r="CN139" s="14" t="s">
        <v>30</v>
      </c>
      <c r="CO139" s="14" t="s">
        <v>28</v>
      </c>
      <c r="CP139" s="14" t="s">
        <v>216</v>
      </c>
      <c r="CQ139" s="14" t="s">
        <v>216</v>
      </c>
      <c r="CR139" s="14" t="s">
        <v>216</v>
      </c>
      <c r="CS139" s="8" t="s">
        <v>216</v>
      </c>
    </row>
    <row r="140" spans="5:97" ht="8.15" customHeight="1">
      <c r="E140" s="365"/>
      <c r="F140" s="364"/>
      <c r="G140" s="345"/>
      <c r="H140" s="346"/>
      <c r="I140" s="346"/>
      <c r="J140" s="346"/>
      <c r="K140" s="346"/>
      <c r="L140" s="346"/>
      <c r="M140" s="347"/>
      <c r="N140" s="374"/>
      <c r="O140" s="375"/>
      <c r="P140" s="375"/>
      <c r="Q140" s="375"/>
      <c r="R140" s="375"/>
      <c r="S140" s="375"/>
      <c r="T140" s="375"/>
      <c r="U140" s="375"/>
      <c r="V140" s="376"/>
      <c r="W140" s="374"/>
      <c r="X140" s="375"/>
      <c r="Y140" s="375"/>
      <c r="Z140" s="375"/>
      <c r="AA140" s="375"/>
      <c r="AB140" s="375"/>
      <c r="AC140" s="375"/>
      <c r="AD140" s="375"/>
      <c r="AE140" s="375"/>
      <c r="AF140" s="375"/>
      <c r="AG140" s="375"/>
      <c r="AH140" s="375"/>
      <c r="AI140" s="375"/>
      <c r="AJ140" s="375"/>
      <c r="AK140" s="375"/>
      <c r="AL140" s="375"/>
      <c r="AM140" s="375"/>
      <c r="AN140" s="375"/>
      <c r="AO140" s="376"/>
      <c r="AP140" s="413"/>
      <c r="AQ140" s="413"/>
      <c r="AR140" s="413"/>
      <c r="AS140" s="413"/>
      <c r="AT140" s="413"/>
      <c r="AU140" s="413"/>
      <c r="AV140" s="413"/>
      <c r="AW140" s="413"/>
      <c r="AX140" s="413"/>
      <c r="AY140" s="413"/>
      <c r="AZ140" s="413"/>
      <c r="BA140" s="413"/>
      <c r="BB140" s="413"/>
      <c r="BC140" s="413"/>
      <c r="BD140" s="413"/>
      <c r="BE140" s="413"/>
      <c r="BF140" s="413"/>
      <c r="BG140" s="413"/>
      <c r="BH140" s="414"/>
      <c r="BI140" s="102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360"/>
      <c r="BU140" s="360"/>
      <c r="BV140" s="360"/>
      <c r="BW140" s="416"/>
      <c r="BX140" s="353"/>
      <c r="BY140" s="353"/>
      <c r="BZ140" s="353"/>
      <c r="CA140" s="354"/>
      <c r="CB140" s="359"/>
      <c r="CC140" s="360"/>
      <c r="CD140" s="360"/>
      <c r="CE140" s="360"/>
      <c r="CF140" s="401"/>
      <c r="CG140" s="402"/>
      <c r="CH140" s="402"/>
      <c r="CI140" s="403"/>
      <c r="CM140" s="50" t="s">
        <v>193</v>
      </c>
      <c r="CN140" s="14" t="s">
        <v>211</v>
      </c>
      <c r="CO140" s="14" t="s">
        <v>28</v>
      </c>
      <c r="CP140" s="14" t="s">
        <v>216</v>
      </c>
      <c r="CQ140" s="14" t="s">
        <v>216</v>
      </c>
      <c r="CR140" s="14" t="s">
        <v>216</v>
      </c>
      <c r="CS140" s="8" t="s">
        <v>216</v>
      </c>
    </row>
    <row r="141" spans="5:97" ht="8.15" customHeight="1">
      <c r="E141" s="365"/>
      <c r="F141" s="364"/>
      <c r="G141" s="345"/>
      <c r="H141" s="346"/>
      <c r="I141" s="346"/>
      <c r="J141" s="346"/>
      <c r="K141" s="346"/>
      <c r="L141" s="346"/>
      <c r="M141" s="347"/>
      <c r="N141" s="374"/>
      <c r="O141" s="375"/>
      <c r="P141" s="375"/>
      <c r="Q141" s="375"/>
      <c r="R141" s="375"/>
      <c r="S141" s="375"/>
      <c r="T141" s="375"/>
      <c r="U141" s="375"/>
      <c r="V141" s="376"/>
      <c r="W141" s="374"/>
      <c r="X141" s="375"/>
      <c r="Y141" s="375"/>
      <c r="Z141" s="375"/>
      <c r="AA141" s="375"/>
      <c r="AB141" s="375"/>
      <c r="AC141" s="375"/>
      <c r="AD141" s="375"/>
      <c r="AE141" s="375"/>
      <c r="AF141" s="375"/>
      <c r="AG141" s="375"/>
      <c r="AH141" s="375"/>
      <c r="AI141" s="375"/>
      <c r="AJ141" s="375"/>
      <c r="AK141" s="375"/>
      <c r="AL141" s="375"/>
      <c r="AM141" s="375"/>
      <c r="AN141" s="375"/>
      <c r="AO141" s="376"/>
      <c r="AP141" s="413"/>
      <c r="AQ141" s="413"/>
      <c r="AR141" s="413"/>
      <c r="AS141" s="413"/>
      <c r="AT141" s="413"/>
      <c r="AU141" s="413"/>
      <c r="AV141" s="413"/>
      <c r="AW141" s="413"/>
      <c r="AX141" s="413"/>
      <c r="AY141" s="413"/>
      <c r="AZ141" s="413"/>
      <c r="BA141" s="413"/>
      <c r="BB141" s="413"/>
      <c r="BC141" s="413"/>
      <c r="BD141" s="413"/>
      <c r="BE141" s="413"/>
      <c r="BF141" s="413"/>
      <c r="BG141" s="413"/>
      <c r="BH141" s="414"/>
      <c r="BI141" s="125"/>
      <c r="BJ141" s="126"/>
      <c r="BK141" s="126"/>
      <c r="BL141" s="126"/>
      <c r="BM141" s="126"/>
      <c r="BN141" s="126"/>
      <c r="BO141" s="126"/>
      <c r="BP141" s="126"/>
      <c r="BQ141" s="126"/>
      <c r="BR141" s="126"/>
      <c r="BS141" s="126"/>
      <c r="BT141" s="417"/>
      <c r="BU141" s="417"/>
      <c r="BV141" s="417"/>
      <c r="BW141" s="418"/>
      <c r="BX141" s="355"/>
      <c r="BY141" s="355"/>
      <c r="BZ141" s="355"/>
      <c r="CA141" s="356"/>
      <c r="CB141" s="359"/>
      <c r="CC141" s="360"/>
      <c r="CD141" s="360"/>
      <c r="CE141" s="360"/>
      <c r="CF141" s="404"/>
      <c r="CG141" s="405"/>
      <c r="CH141" s="405"/>
      <c r="CI141" s="406"/>
      <c r="CM141" s="50" t="s">
        <v>194</v>
      </c>
      <c r="CN141" s="14" t="s">
        <v>212</v>
      </c>
      <c r="CO141" s="14" t="s">
        <v>28</v>
      </c>
      <c r="CP141" s="14" t="s">
        <v>216</v>
      </c>
      <c r="CQ141" s="14" t="s">
        <v>216</v>
      </c>
      <c r="CR141" s="14" t="s">
        <v>216</v>
      </c>
      <c r="CS141" s="8" t="s">
        <v>216</v>
      </c>
    </row>
    <row r="142" spans="5:97" ht="8.15" customHeight="1">
      <c r="E142" s="365"/>
      <c r="F142" s="364"/>
      <c r="G142" s="345"/>
      <c r="H142" s="346"/>
      <c r="I142" s="346"/>
      <c r="J142" s="346"/>
      <c r="K142" s="346"/>
      <c r="L142" s="346"/>
      <c r="M142" s="347"/>
      <c r="N142" s="368" t="s">
        <v>84</v>
      </c>
      <c r="O142" s="369"/>
      <c r="P142" s="369"/>
      <c r="Q142" s="369"/>
      <c r="R142" s="369"/>
      <c r="S142" s="369"/>
      <c r="T142" s="369"/>
      <c r="U142" s="369"/>
      <c r="V142" s="370"/>
      <c r="W142" s="374" t="s">
        <v>86</v>
      </c>
      <c r="X142" s="375"/>
      <c r="Y142" s="375"/>
      <c r="Z142" s="375"/>
      <c r="AA142" s="375"/>
      <c r="AB142" s="375"/>
      <c r="AC142" s="375"/>
      <c r="AD142" s="375"/>
      <c r="AE142" s="375"/>
      <c r="AF142" s="375"/>
      <c r="AG142" s="375"/>
      <c r="AH142" s="375"/>
      <c r="AI142" s="375"/>
      <c r="AJ142" s="375"/>
      <c r="AK142" s="375"/>
      <c r="AL142" s="375"/>
      <c r="AM142" s="375"/>
      <c r="AN142" s="375"/>
      <c r="AO142" s="376"/>
      <c r="AP142" s="380" t="s">
        <v>87</v>
      </c>
      <c r="AQ142" s="381"/>
      <c r="AR142" s="381"/>
      <c r="AS142" s="381"/>
      <c r="AT142" s="381"/>
      <c r="AU142" s="381"/>
      <c r="AV142" s="381"/>
      <c r="AW142" s="381"/>
      <c r="AX142" s="381"/>
      <c r="AY142" s="381"/>
      <c r="AZ142" s="381"/>
      <c r="BA142" s="381"/>
      <c r="BB142" s="381"/>
      <c r="BC142" s="381"/>
      <c r="BD142" s="381"/>
      <c r="BE142" s="381"/>
      <c r="BF142" s="381"/>
      <c r="BG142" s="381"/>
      <c r="BH142" s="382"/>
      <c r="BI142" s="419" t="s">
        <v>225</v>
      </c>
      <c r="BJ142" s="420"/>
      <c r="BK142" s="420"/>
      <c r="BL142" s="420"/>
      <c r="BM142" s="420"/>
      <c r="BN142" s="423" t="str">
        <f>IF(OR(BI142="",BI142="?"),"",IF(BI142="固定式",675,IF(BI142="可動式",750,"")))</f>
        <v/>
      </c>
      <c r="BO142" s="424"/>
      <c r="BP142" s="424"/>
      <c r="BQ142" s="424"/>
      <c r="BR142" s="426"/>
      <c r="BS142" s="427"/>
      <c r="BT142" s="389" t="str">
        <f>IF(OR(BK144="",BN142=""),"",IF(BK144&gt;=BN142,"○",""))</f>
        <v/>
      </c>
      <c r="BU142" s="390"/>
      <c r="BV142" s="390"/>
      <c r="BW142" s="391"/>
      <c r="BX142" s="390" t="s">
        <v>18</v>
      </c>
      <c r="BY142" s="392"/>
      <c r="BZ142" s="392"/>
      <c r="CA142" s="393"/>
      <c r="CB142" s="396" t="str">
        <f>IF(OR(BK144="",BN142=""),"",(IF(BK144&lt;BN142,"○","")))</f>
        <v/>
      </c>
      <c r="CC142" s="390"/>
      <c r="CD142" s="390"/>
      <c r="CE142" s="397"/>
      <c r="CF142" s="207" t="s">
        <v>53</v>
      </c>
      <c r="CG142" s="208"/>
      <c r="CH142" s="208"/>
      <c r="CI142" s="209"/>
      <c r="CM142" s="50" t="s">
        <v>195</v>
      </c>
      <c r="CN142" s="14" t="s">
        <v>42</v>
      </c>
      <c r="CO142" s="14" t="s">
        <v>43</v>
      </c>
      <c r="CP142" s="14" t="s">
        <v>49</v>
      </c>
      <c r="CQ142" s="14" t="s">
        <v>216</v>
      </c>
      <c r="CR142" s="14" t="s">
        <v>216</v>
      </c>
      <c r="CS142" s="8" t="s">
        <v>216</v>
      </c>
    </row>
    <row r="143" spans="5:97" ht="8.15" customHeight="1">
      <c r="E143" s="365"/>
      <c r="F143" s="364"/>
      <c r="G143" s="345"/>
      <c r="H143" s="346"/>
      <c r="I143" s="346"/>
      <c r="J143" s="346"/>
      <c r="K143" s="346"/>
      <c r="L143" s="346"/>
      <c r="M143" s="347"/>
      <c r="N143" s="368"/>
      <c r="O143" s="369"/>
      <c r="P143" s="369"/>
      <c r="Q143" s="369"/>
      <c r="R143" s="369"/>
      <c r="S143" s="369"/>
      <c r="T143" s="369"/>
      <c r="U143" s="369"/>
      <c r="V143" s="370"/>
      <c r="W143" s="374"/>
      <c r="X143" s="375"/>
      <c r="Y143" s="375"/>
      <c r="Z143" s="375"/>
      <c r="AA143" s="375"/>
      <c r="AB143" s="375"/>
      <c r="AC143" s="375"/>
      <c r="AD143" s="375"/>
      <c r="AE143" s="375"/>
      <c r="AF143" s="375"/>
      <c r="AG143" s="375"/>
      <c r="AH143" s="375"/>
      <c r="AI143" s="375"/>
      <c r="AJ143" s="375"/>
      <c r="AK143" s="375"/>
      <c r="AL143" s="375"/>
      <c r="AM143" s="375"/>
      <c r="AN143" s="375"/>
      <c r="AO143" s="376"/>
      <c r="AP143" s="383"/>
      <c r="AQ143" s="384"/>
      <c r="AR143" s="384"/>
      <c r="AS143" s="384"/>
      <c r="AT143" s="384"/>
      <c r="AU143" s="384"/>
      <c r="AV143" s="384"/>
      <c r="AW143" s="384"/>
      <c r="AX143" s="384"/>
      <c r="AY143" s="384"/>
      <c r="AZ143" s="384"/>
      <c r="BA143" s="384"/>
      <c r="BB143" s="384"/>
      <c r="BC143" s="384"/>
      <c r="BD143" s="384"/>
      <c r="BE143" s="384"/>
      <c r="BF143" s="384"/>
      <c r="BG143" s="384"/>
      <c r="BH143" s="385"/>
      <c r="BI143" s="421"/>
      <c r="BJ143" s="422"/>
      <c r="BK143" s="422"/>
      <c r="BL143" s="422"/>
      <c r="BM143" s="422"/>
      <c r="BN143" s="425"/>
      <c r="BO143" s="425"/>
      <c r="BP143" s="425"/>
      <c r="BQ143" s="425"/>
      <c r="BR143" s="428"/>
      <c r="BS143" s="429"/>
      <c r="BT143" s="221"/>
      <c r="BU143" s="222"/>
      <c r="BV143" s="222"/>
      <c r="BW143" s="223"/>
      <c r="BX143" s="353"/>
      <c r="BY143" s="353"/>
      <c r="BZ143" s="353"/>
      <c r="CA143" s="354"/>
      <c r="CB143" s="238"/>
      <c r="CC143" s="222"/>
      <c r="CD143" s="222"/>
      <c r="CE143" s="239"/>
      <c r="CF143" s="210"/>
      <c r="CG143" s="211"/>
      <c r="CH143" s="211"/>
      <c r="CI143" s="212"/>
      <c r="CM143" s="50" t="s">
        <v>196</v>
      </c>
      <c r="CN143" s="14" t="s">
        <v>48</v>
      </c>
      <c r="CO143" s="14" t="s">
        <v>49</v>
      </c>
      <c r="CP143" s="14" t="s">
        <v>216</v>
      </c>
      <c r="CQ143" s="14" t="s">
        <v>216</v>
      </c>
      <c r="CR143" s="14" t="s">
        <v>216</v>
      </c>
      <c r="CS143" s="8" t="s">
        <v>216</v>
      </c>
    </row>
    <row r="144" spans="5:97" ht="8.15" customHeight="1">
      <c r="E144" s="365"/>
      <c r="F144" s="364"/>
      <c r="G144" s="345"/>
      <c r="H144" s="346"/>
      <c r="I144" s="346"/>
      <c r="J144" s="346"/>
      <c r="K144" s="346"/>
      <c r="L144" s="346"/>
      <c r="M144" s="347"/>
      <c r="N144" s="368"/>
      <c r="O144" s="369"/>
      <c r="P144" s="369"/>
      <c r="Q144" s="369"/>
      <c r="R144" s="369"/>
      <c r="S144" s="369"/>
      <c r="T144" s="369"/>
      <c r="U144" s="369"/>
      <c r="V144" s="370"/>
      <c r="W144" s="374"/>
      <c r="X144" s="375"/>
      <c r="Y144" s="375"/>
      <c r="Z144" s="375"/>
      <c r="AA144" s="375"/>
      <c r="AB144" s="375"/>
      <c r="AC144" s="375"/>
      <c r="AD144" s="375"/>
      <c r="AE144" s="375"/>
      <c r="AF144" s="375"/>
      <c r="AG144" s="375"/>
      <c r="AH144" s="375"/>
      <c r="AI144" s="375"/>
      <c r="AJ144" s="375"/>
      <c r="AK144" s="375"/>
      <c r="AL144" s="375"/>
      <c r="AM144" s="375"/>
      <c r="AN144" s="375"/>
      <c r="AO144" s="376"/>
      <c r="AP144" s="383"/>
      <c r="AQ144" s="384"/>
      <c r="AR144" s="384"/>
      <c r="AS144" s="384"/>
      <c r="AT144" s="384"/>
      <c r="AU144" s="384"/>
      <c r="AV144" s="384"/>
      <c r="AW144" s="384"/>
      <c r="AX144" s="384"/>
      <c r="AY144" s="384"/>
      <c r="AZ144" s="384"/>
      <c r="BA144" s="384"/>
      <c r="BB144" s="384"/>
      <c r="BC144" s="384"/>
      <c r="BD144" s="384"/>
      <c r="BE144" s="384"/>
      <c r="BF144" s="384"/>
      <c r="BG144" s="384"/>
      <c r="BH144" s="385"/>
      <c r="BI144" s="93"/>
      <c r="BJ144" s="93"/>
      <c r="BK144" s="270"/>
      <c r="BL144" s="270"/>
      <c r="BM144" s="270"/>
      <c r="BN144" s="270"/>
      <c r="BO144" s="270"/>
      <c r="BP144" s="204" t="s">
        <v>39</v>
      </c>
      <c r="BQ144" s="430"/>
      <c r="BR144" s="430"/>
      <c r="BS144" s="60"/>
      <c r="BT144" s="221"/>
      <c r="BU144" s="222"/>
      <c r="BV144" s="222"/>
      <c r="BW144" s="223"/>
      <c r="BX144" s="353"/>
      <c r="BY144" s="353"/>
      <c r="BZ144" s="353"/>
      <c r="CA144" s="354"/>
      <c r="CB144" s="238"/>
      <c r="CC144" s="222"/>
      <c r="CD144" s="222"/>
      <c r="CE144" s="239"/>
      <c r="CF144" s="210"/>
      <c r="CG144" s="211"/>
      <c r="CH144" s="211"/>
      <c r="CI144" s="212"/>
      <c r="CM144" s="50" t="s">
        <v>197</v>
      </c>
      <c r="CN144" s="14" t="s">
        <v>213</v>
      </c>
      <c r="CO144" s="14" t="s">
        <v>49</v>
      </c>
      <c r="CP144" s="14" t="s">
        <v>216</v>
      </c>
      <c r="CQ144" s="14" t="s">
        <v>216</v>
      </c>
      <c r="CR144" s="14" t="s">
        <v>216</v>
      </c>
      <c r="CS144" s="8" t="s">
        <v>216</v>
      </c>
    </row>
    <row r="145" spans="5:97" ht="8.15" customHeight="1">
      <c r="E145" s="365"/>
      <c r="F145" s="364"/>
      <c r="G145" s="345"/>
      <c r="H145" s="346"/>
      <c r="I145" s="346"/>
      <c r="J145" s="346"/>
      <c r="K145" s="346"/>
      <c r="L145" s="346"/>
      <c r="M145" s="347"/>
      <c r="N145" s="368"/>
      <c r="O145" s="369"/>
      <c r="P145" s="369"/>
      <c r="Q145" s="369"/>
      <c r="R145" s="369"/>
      <c r="S145" s="369"/>
      <c r="T145" s="369"/>
      <c r="U145" s="369"/>
      <c r="V145" s="370"/>
      <c r="W145" s="374"/>
      <c r="X145" s="375"/>
      <c r="Y145" s="375"/>
      <c r="Z145" s="375"/>
      <c r="AA145" s="375"/>
      <c r="AB145" s="375"/>
      <c r="AC145" s="375"/>
      <c r="AD145" s="375"/>
      <c r="AE145" s="375"/>
      <c r="AF145" s="375"/>
      <c r="AG145" s="375"/>
      <c r="AH145" s="375"/>
      <c r="AI145" s="375"/>
      <c r="AJ145" s="375"/>
      <c r="AK145" s="375"/>
      <c r="AL145" s="375"/>
      <c r="AM145" s="375"/>
      <c r="AN145" s="375"/>
      <c r="AO145" s="376"/>
      <c r="AP145" s="383"/>
      <c r="AQ145" s="384"/>
      <c r="AR145" s="384"/>
      <c r="AS145" s="384"/>
      <c r="AT145" s="384"/>
      <c r="AU145" s="384"/>
      <c r="AV145" s="384"/>
      <c r="AW145" s="384"/>
      <c r="AX145" s="384"/>
      <c r="AY145" s="384"/>
      <c r="AZ145" s="384"/>
      <c r="BA145" s="384"/>
      <c r="BB145" s="384"/>
      <c r="BC145" s="384"/>
      <c r="BD145" s="384"/>
      <c r="BE145" s="384"/>
      <c r="BF145" s="384"/>
      <c r="BG145" s="384"/>
      <c r="BH145" s="385"/>
      <c r="BI145" s="102"/>
      <c r="BJ145" s="54"/>
      <c r="BK145" s="271"/>
      <c r="BL145" s="271"/>
      <c r="BM145" s="271"/>
      <c r="BN145" s="271"/>
      <c r="BO145" s="271"/>
      <c r="BP145" s="430"/>
      <c r="BQ145" s="430"/>
      <c r="BR145" s="430"/>
      <c r="BS145" s="60"/>
      <c r="BT145" s="221"/>
      <c r="BU145" s="222"/>
      <c r="BV145" s="222"/>
      <c r="BW145" s="223"/>
      <c r="BX145" s="353"/>
      <c r="BY145" s="353"/>
      <c r="BZ145" s="353"/>
      <c r="CA145" s="354"/>
      <c r="CB145" s="238"/>
      <c r="CC145" s="222"/>
      <c r="CD145" s="222"/>
      <c r="CE145" s="239"/>
      <c r="CF145" s="210"/>
      <c r="CG145" s="211"/>
      <c r="CH145" s="211"/>
      <c r="CI145" s="212"/>
      <c r="CM145" s="50" t="s">
        <v>198</v>
      </c>
      <c r="CN145" s="14" t="s">
        <v>214</v>
      </c>
      <c r="CO145" s="14" t="s">
        <v>215</v>
      </c>
      <c r="CP145" s="14" t="s">
        <v>84</v>
      </c>
      <c r="CQ145" s="14" t="s">
        <v>216</v>
      </c>
      <c r="CR145" s="14" t="s">
        <v>216</v>
      </c>
      <c r="CS145" s="8" t="s">
        <v>216</v>
      </c>
    </row>
    <row r="146" spans="5:97" ht="8.15" customHeight="1">
      <c r="E146" s="366"/>
      <c r="F146" s="367"/>
      <c r="G146" s="348"/>
      <c r="H146" s="349"/>
      <c r="I146" s="349"/>
      <c r="J146" s="349"/>
      <c r="K146" s="349"/>
      <c r="L146" s="349"/>
      <c r="M146" s="350"/>
      <c r="N146" s="371"/>
      <c r="O146" s="372"/>
      <c r="P146" s="372"/>
      <c r="Q146" s="372"/>
      <c r="R146" s="372"/>
      <c r="S146" s="372"/>
      <c r="T146" s="372"/>
      <c r="U146" s="372"/>
      <c r="V146" s="373"/>
      <c r="W146" s="377"/>
      <c r="X146" s="378"/>
      <c r="Y146" s="378"/>
      <c r="Z146" s="378"/>
      <c r="AA146" s="378"/>
      <c r="AB146" s="378"/>
      <c r="AC146" s="378"/>
      <c r="AD146" s="378"/>
      <c r="AE146" s="378"/>
      <c r="AF146" s="378"/>
      <c r="AG146" s="378"/>
      <c r="AH146" s="378"/>
      <c r="AI146" s="378"/>
      <c r="AJ146" s="378"/>
      <c r="AK146" s="378"/>
      <c r="AL146" s="378"/>
      <c r="AM146" s="378"/>
      <c r="AN146" s="378"/>
      <c r="AO146" s="379"/>
      <c r="AP146" s="386"/>
      <c r="AQ146" s="387"/>
      <c r="AR146" s="387"/>
      <c r="AS146" s="387"/>
      <c r="AT146" s="387"/>
      <c r="AU146" s="387"/>
      <c r="AV146" s="387"/>
      <c r="AW146" s="387"/>
      <c r="AX146" s="387"/>
      <c r="AY146" s="387"/>
      <c r="AZ146" s="387"/>
      <c r="BA146" s="387"/>
      <c r="BB146" s="387"/>
      <c r="BC146" s="387"/>
      <c r="BD146" s="387"/>
      <c r="BE146" s="387"/>
      <c r="BF146" s="387"/>
      <c r="BG146" s="387"/>
      <c r="BH146" s="388"/>
      <c r="BI146" s="127"/>
      <c r="BJ146" s="86"/>
      <c r="BK146" s="86"/>
      <c r="BL146" s="86"/>
      <c r="BM146" s="86"/>
      <c r="BN146" s="86"/>
      <c r="BO146" s="86"/>
      <c r="BP146" s="86"/>
      <c r="BQ146" s="86"/>
      <c r="BR146" s="86"/>
      <c r="BS146" s="86"/>
      <c r="BT146" s="224"/>
      <c r="BU146" s="225"/>
      <c r="BV146" s="225"/>
      <c r="BW146" s="226"/>
      <c r="BX146" s="394"/>
      <c r="BY146" s="394"/>
      <c r="BZ146" s="394"/>
      <c r="CA146" s="395"/>
      <c r="CB146" s="240"/>
      <c r="CC146" s="225"/>
      <c r="CD146" s="225"/>
      <c r="CE146" s="241"/>
      <c r="CF146" s="213"/>
      <c r="CG146" s="214"/>
      <c r="CH146" s="214"/>
      <c r="CI146" s="215"/>
      <c r="CM146" s="47"/>
    </row>
    <row r="147" spans="5:97" ht="8.15" customHeight="1">
      <c r="E147" s="285" t="s">
        <v>59</v>
      </c>
      <c r="F147" s="286"/>
      <c r="G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6"/>
      <c r="R147" s="286"/>
      <c r="S147" s="286"/>
      <c r="T147" s="286"/>
      <c r="U147" s="286"/>
      <c r="V147" s="286"/>
      <c r="W147" s="286"/>
      <c r="X147" s="286"/>
      <c r="Y147" s="286"/>
      <c r="Z147" s="286"/>
      <c r="AA147" s="286"/>
      <c r="AB147" s="286"/>
      <c r="AC147" s="286"/>
      <c r="AD147" s="286"/>
      <c r="AE147" s="286"/>
      <c r="AF147" s="286"/>
      <c r="AG147" s="286"/>
      <c r="AH147" s="286"/>
      <c r="AI147" s="286"/>
      <c r="AJ147" s="286"/>
      <c r="AK147" s="286"/>
      <c r="AL147" s="286"/>
      <c r="AM147" s="286"/>
      <c r="AN147" s="286"/>
      <c r="AO147" s="286"/>
      <c r="AP147" s="286"/>
      <c r="AQ147" s="286"/>
      <c r="AR147" s="286"/>
      <c r="AS147" s="286"/>
      <c r="AT147" s="286"/>
      <c r="AU147" s="286"/>
      <c r="AV147" s="286"/>
      <c r="AW147" s="286"/>
      <c r="AX147" s="286"/>
      <c r="AY147" s="286"/>
      <c r="AZ147" s="286"/>
      <c r="BA147" s="286"/>
      <c r="BB147" s="286"/>
      <c r="BC147" s="286"/>
      <c r="BD147" s="286"/>
      <c r="BE147" s="286"/>
      <c r="BF147" s="286"/>
      <c r="BG147" s="286"/>
      <c r="BH147" s="286"/>
      <c r="BI147" s="286"/>
      <c r="BJ147" s="286"/>
      <c r="BK147" s="286"/>
      <c r="BL147" s="286"/>
      <c r="BM147" s="286"/>
      <c r="BN147" s="286"/>
      <c r="BO147" s="286"/>
      <c r="BP147" s="286"/>
      <c r="BQ147" s="286"/>
      <c r="BR147" s="286"/>
      <c r="BS147" s="286"/>
      <c r="BT147" s="286"/>
      <c r="BU147" s="286"/>
      <c r="BV147" s="286"/>
      <c r="BW147" s="286"/>
      <c r="BX147" s="286"/>
      <c r="BY147" s="286"/>
      <c r="BZ147" s="286"/>
      <c r="CA147" s="286"/>
      <c r="CB147" s="286"/>
      <c r="CC147" s="286"/>
      <c r="CD147" s="286"/>
      <c r="CE147" s="287"/>
      <c r="CF147" s="21"/>
      <c r="CG147" s="21"/>
      <c r="CH147" s="21"/>
      <c r="CM147" s="47"/>
    </row>
    <row r="148" spans="5:97" ht="8.15" customHeight="1">
      <c r="E148" s="258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59"/>
      <c r="AT148" s="259"/>
      <c r="AU148" s="259"/>
      <c r="AV148" s="259"/>
      <c r="AW148" s="259"/>
      <c r="AX148" s="259"/>
      <c r="AY148" s="259"/>
      <c r="AZ148" s="259"/>
      <c r="BA148" s="259"/>
      <c r="BB148" s="259"/>
      <c r="BC148" s="259"/>
      <c r="BD148" s="259"/>
      <c r="BE148" s="259"/>
      <c r="BF148" s="259"/>
      <c r="BG148" s="259"/>
      <c r="BH148" s="259"/>
      <c r="BI148" s="259"/>
      <c r="BJ148" s="259"/>
      <c r="BK148" s="259"/>
      <c r="BL148" s="259"/>
      <c r="BM148" s="259"/>
      <c r="BN148" s="259"/>
      <c r="BO148" s="259"/>
      <c r="BP148" s="259"/>
      <c r="BQ148" s="259"/>
      <c r="BR148" s="259"/>
      <c r="BS148" s="259"/>
      <c r="BT148" s="259"/>
      <c r="BU148" s="259"/>
      <c r="BV148" s="259"/>
      <c r="BW148" s="259"/>
      <c r="BX148" s="259"/>
      <c r="BY148" s="259"/>
      <c r="BZ148" s="259"/>
      <c r="CA148" s="259"/>
      <c r="CB148" s="259"/>
      <c r="CC148" s="259"/>
      <c r="CD148" s="259"/>
      <c r="CE148" s="260"/>
      <c r="CM148" s="47"/>
      <c r="CN148" s="48" t="s">
        <v>205</v>
      </c>
      <c r="CO148" s="48" t="s">
        <v>206</v>
      </c>
      <c r="CP148" s="48" t="s">
        <v>207</v>
      </c>
      <c r="CQ148" s="48" t="s">
        <v>208</v>
      </c>
    </row>
    <row r="149" spans="5:97" ht="8.15" customHeight="1">
      <c r="E149" s="258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  <c r="U149" s="259"/>
      <c r="V149" s="259"/>
      <c r="W149" s="259"/>
      <c r="X149" s="259"/>
      <c r="Y149" s="259"/>
      <c r="Z149" s="259"/>
      <c r="AA149" s="259"/>
      <c r="AB149" s="259"/>
      <c r="AC149" s="259"/>
      <c r="AD149" s="259"/>
      <c r="AE149" s="259"/>
      <c r="AF149" s="259"/>
      <c r="AG149" s="259"/>
      <c r="AH149" s="259"/>
      <c r="AI149" s="259"/>
      <c r="AJ149" s="259"/>
      <c r="AK149" s="259"/>
      <c r="AL149" s="259"/>
      <c r="AM149" s="259"/>
      <c r="AN149" s="259"/>
      <c r="AO149" s="259"/>
      <c r="AP149" s="259"/>
      <c r="AQ149" s="259"/>
      <c r="AR149" s="259"/>
      <c r="AS149" s="259"/>
      <c r="AT149" s="259"/>
      <c r="AU149" s="259"/>
      <c r="AV149" s="259"/>
      <c r="AW149" s="259"/>
      <c r="AX149" s="259"/>
      <c r="AY149" s="259"/>
      <c r="AZ149" s="259"/>
      <c r="BA149" s="259"/>
      <c r="BB149" s="259"/>
      <c r="BC149" s="259"/>
      <c r="BD149" s="259"/>
      <c r="BE149" s="259"/>
      <c r="BF149" s="259"/>
      <c r="BG149" s="259"/>
      <c r="BH149" s="259"/>
      <c r="BI149" s="259"/>
      <c r="BJ149" s="259"/>
      <c r="BK149" s="259"/>
      <c r="BL149" s="259"/>
      <c r="BM149" s="259"/>
      <c r="BN149" s="259"/>
      <c r="BO149" s="259"/>
      <c r="BP149" s="259"/>
      <c r="BQ149" s="259"/>
      <c r="BR149" s="259"/>
      <c r="BS149" s="259"/>
      <c r="BT149" s="259"/>
      <c r="BU149" s="259"/>
      <c r="BV149" s="259"/>
      <c r="BW149" s="259"/>
      <c r="BX149" s="259"/>
      <c r="BY149" s="259"/>
      <c r="BZ149" s="259"/>
      <c r="CA149" s="259"/>
      <c r="CB149" s="259"/>
      <c r="CC149" s="259"/>
      <c r="CD149" s="259"/>
      <c r="CE149" s="260"/>
      <c r="CM149" s="47"/>
      <c r="CN149" s="48"/>
      <c r="CO149" s="48"/>
      <c r="CP149" s="48"/>
      <c r="CQ149" s="48"/>
    </row>
    <row r="150" spans="5:97" ht="8.15" customHeight="1">
      <c r="E150" s="258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  <c r="U150" s="259"/>
      <c r="V150" s="259"/>
      <c r="W150" s="259"/>
      <c r="X150" s="259"/>
      <c r="Y150" s="259"/>
      <c r="Z150" s="259"/>
      <c r="AA150" s="259"/>
      <c r="AB150" s="259"/>
      <c r="AC150" s="259"/>
      <c r="AD150" s="259"/>
      <c r="AE150" s="259"/>
      <c r="AF150" s="259"/>
      <c r="AG150" s="259"/>
      <c r="AH150" s="259"/>
      <c r="AI150" s="259"/>
      <c r="AJ150" s="259"/>
      <c r="AK150" s="259"/>
      <c r="AL150" s="259"/>
      <c r="AM150" s="259"/>
      <c r="AN150" s="259"/>
      <c r="AO150" s="259"/>
      <c r="AP150" s="259"/>
      <c r="AQ150" s="259"/>
      <c r="AR150" s="259"/>
      <c r="AS150" s="259"/>
      <c r="AT150" s="259"/>
      <c r="AU150" s="259"/>
      <c r="AV150" s="259"/>
      <c r="AW150" s="259"/>
      <c r="AX150" s="259"/>
      <c r="AY150" s="259"/>
      <c r="AZ150" s="259"/>
      <c r="BA150" s="259"/>
      <c r="BB150" s="259"/>
      <c r="BC150" s="259"/>
      <c r="BD150" s="259"/>
      <c r="BE150" s="259"/>
      <c r="BF150" s="259"/>
      <c r="BG150" s="259"/>
      <c r="BH150" s="259"/>
      <c r="BI150" s="259"/>
      <c r="BJ150" s="259"/>
      <c r="BK150" s="259"/>
      <c r="BL150" s="259"/>
      <c r="BM150" s="259"/>
      <c r="BN150" s="259"/>
      <c r="BO150" s="259"/>
      <c r="BP150" s="259"/>
      <c r="BQ150" s="259"/>
      <c r="BR150" s="259"/>
      <c r="BS150" s="259"/>
      <c r="BT150" s="259"/>
      <c r="BU150" s="259"/>
      <c r="BV150" s="259"/>
      <c r="BW150" s="259"/>
      <c r="BX150" s="259"/>
      <c r="BY150" s="259"/>
      <c r="BZ150" s="259"/>
      <c r="CA150" s="259"/>
      <c r="CB150" s="259"/>
      <c r="CC150" s="259"/>
      <c r="CD150" s="259"/>
      <c r="CE150" s="260"/>
      <c r="CM150" s="47"/>
      <c r="CN150" s="51" t="str">
        <f>IFERROR(IF(VLOOKUP($E159,CM138:CS145,3,0)="なし","",VLOOKUP($E159,CM138:CS145,3,0)),"")</f>
        <v/>
      </c>
      <c r="CO150" s="51" t="str">
        <f>IFERROR(IF(VLOOKUP($E161,CM138:CS145,3,0)="なし","",VLOOKUP($E161,CM138:CS145,3,0)),"")</f>
        <v/>
      </c>
      <c r="CP150" s="51" t="str">
        <f>IFERROR(IF(VLOOKUP($E163,CM138:CS145,3,0)="なし","",VLOOKUP($E163,CM138:CS145,3,0)),"")</f>
        <v/>
      </c>
      <c r="CQ150" s="51" t="str">
        <f>IFERROR(IF(VLOOKUP($E165,CM138:CS145,3,0)="なし","",VLOOKUP($E165,CM138:CS145,3,0)),"")</f>
        <v/>
      </c>
    </row>
    <row r="151" spans="5:97" ht="8.15" customHeight="1">
      <c r="E151" s="334"/>
      <c r="F151" s="335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  <c r="W151" s="335"/>
      <c r="X151" s="335"/>
      <c r="Y151" s="335"/>
      <c r="Z151" s="335"/>
      <c r="AA151" s="335"/>
      <c r="AB151" s="335"/>
      <c r="AC151" s="335"/>
      <c r="AD151" s="335"/>
      <c r="AE151" s="335"/>
      <c r="AF151" s="335"/>
      <c r="AG151" s="335"/>
      <c r="AH151" s="335"/>
      <c r="AI151" s="335"/>
      <c r="AJ151" s="335"/>
      <c r="AK151" s="335"/>
      <c r="AL151" s="335"/>
      <c r="AM151" s="335"/>
      <c r="AN151" s="335"/>
      <c r="AO151" s="335"/>
      <c r="AP151" s="335"/>
      <c r="AQ151" s="335"/>
      <c r="AR151" s="335"/>
      <c r="AS151" s="335"/>
      <c r="AT151" s="335"/>
      <c r="AU151" s="335"/>
      <c r="AV151" s="335"/>
      <c r="AW151" s="335"/>
      <c r="AX151" s="335"/>
      <c r="AY151" s="335"/>
      <c r="AZ151" s="335"/>
      <c r="BA151" s="335"/>
      <c r="BB151" s="335"/>
      <c r="BC151" s="335"/>
      <c r="BD151" s="335"/>
      <c r="BE151" s="335"/>
      <c r="BF151" s="335"/>
      <c r="BG151" s="335"/>
      <c r="BH151" s="335"/>
      <c r="BI151" s="335"/>
      <c r="BJ151" s="335"/>
      <c r="BK151" s="335"/>
      <c r="BL151" s="335"/>
      <c r="BM151" s="335"/>
      <c r="BN151" s="335"/>
      <c r="BO151" s="335"/>
      <c r="BP151" s="335"/>
      <c r="BQ151" s="335"/>
      <c r="BR151" s="335"/>
      <c r="BS151" s="335"/>
      <c r="BT151" s="335"/>
      <c r="BU151" s="335"/>
      <c r="BV151" s="335"/>
      <c r="BW151" s="335"/>
      <c r="BX151" s="335"/>
      <c r="BY151" s="335"/>
      <c r="BZ151" s="335"/>
      <c r="CA151" s="335"/>
      <c r="CB151" s="335"/>
      <c r="CC151" s="335"/>
      <c r="CD151" s="335"/>
      <c r="CE151" s="336"/>
      <c r="CM151" s="47"/>
      <c r="CN151" s="51" t="str">
        <f>IFERROR(IF(VLOOKUP($E159,CM138:CS145,4,0)="なし","",VLOOKUP($E159,CM138:CS145,4,0)),"")</f>
        <v/>
      </c>
      <c r="CO151" s="51" t="str">
        <f>IFERROR(IF(VLOOKUP($E161,CM138:CS145,4,0)="なし","",VLOOKUP($E161,CM138:CS145,4,0)),"")</f>
        <v/>
      </c>
      <c r="CP151" s="51" t="str">
        <f>IFERROR(IF(VLOOKUP($E163,CM138:CS145,4,0)="なし","",VLOOKUP($E163,CM138:CS145,4,0)),"")</f>
        <v/>
      </c>
      <c r="CQ151" s="51" t="str">
        <f>IFERROR(IF(VLOOKUP($E165,CM138:CS145,4,0)="なし","",VLOOKUP($E165,CM138:CS145,4,0)),"")</f>
        <v/>
      </c>
    </row>
    <row r="152" spans="5:97" ht="8.15" customHeight="1">
      <c r="E152" s="228" t="s">
        <v>60</v>
      </c>
      <c r="F152" s="228"/>
      <c r="G152" s="228"/>
      <c r="H152" s="228"/>
      <c r="I152" s="228"/>
      <c r="J152" s="228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J152" s="5"/>
      <c r="CK152" s="11"/>
      <c r="CL152" s="11"/>
      <c r="CM152" s="47"/>
      <c r="CN152" s="51" t="str">
        <f>IFERROR(IF(VLOOKUP($E159,CM138:CS145,5,0)="なし","",VLOOKUP($E159,CM138:CS145,5,0)),"")</f>
        <v/>
      </c>
      <c r="CO152" s="51" t="str">
        <f>IFERROR(IF(VLOOKUP($E161,CM138:CS145,5,0)="なし","",VLOOKUP($E161,CM138:CS145,5,0)),"")</f>
        <v/>
      </c>
      <c r="CP152" s="51" t="str">
        <f>IFERROR(IF(VLOOKUP($E163,CM138:CS145,5,0)="なし","",VLOOKUP($E163,CM138:CS145,5,0)),"")</f>
        <v/>
      </c>
      <c r="CQ152" s="51" t="str">
        <f>IFERROR(IF(VLOOKUP($E165,CM138:CS145,5,0)="なし","",VLOOKUP($E165,CM138:CS145,5,0)),"")</f>
        <v/>
      </c>
    </row>
    <row r="153" spans="5:97" ht="8.15" customHeight="1">
      <c r="E153" s="231"/>
      <c r="F153" s="231"/>
      <c r="G153" s="231"/>
      <c r="H153" s="231"/>
      <c r="I153" s="231"/>
      <c r="J153" s="231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J153" s="5"/>
      <c r="CK153" s="11"/>
      <c r="CL153" s="11"/>
      <c r="CM153" s="47"/>
      <c r="CN153" s="51" t="str">
        <f>IFERROR(IF(VLOOKUP($E159,CM138:CS145,6,0)="なし","",VLOOKUP($E159,CM138:CS145,6,0)),"")</f>
        <v/>
      </c>
      <c r="CO153" s="51" t="str">
        <f>IFERROR(IF(VLOOKUP($E161,CM138:CS145,6,0)="なし","",VLOOKUP($E161,CM138:CS145,6,0)),"")</f>
        <v/>
      </c>
      <c r="CP153" s="51" t="str">
        <f>IFERROR(IF(VLOOKUP($E163,CM138:CS145,6,0)="なし","",VLOOKUP($E163,CM138:CS145,6,0)),"")</f>
        <v/>
      </c>
      <c r="CQ153" s="51" t="str">
        <f>IFERROR(IF(VLOOKUP($E165,CM138:CS145,6,0)="なし","",VLOOKUP($E165,CM138:CS145,6,0)),"")</f>
        <v/>
      </c>
    </row>
    <row r="154" spans="5:97" ht="8.15" customHeight="1">
      <c r="E154" s="234"/>
      <c r="F154" s="234"/>
      <c r="G154" s="234"/>
      <c r="H154" s="234"/>
      <c r="I154" s="234"/>
      <c r="J154" s="234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J154" s="5"/>
      <c r="CK154" s="11"/>
      <c r="CL154" s="11"/>
      <c r="CM154" s="47"/>
      <c r="CN154" s="51" t="str">
        <f>IFERROR(IF(VLOOKUP($E159,CM138:CS145,7,0)="なし","",VLOOKUP($E159,CM138:CS145,7,0)),"")</f>
        <v/>
      </c>
      <c r="CO154" s="51" t="str">
        <f>IFERROR(IF(VLOOKUP($E161,CM138:CS145,7,0)="なし","",VLOOKUP($E161,CM138:CS145,7,0)),"")</f>
        <v/>
      </c>
      <c r="CP154" s="51" t="str">
        <f>IFERROR(IF(VLOOKUP($E163,CM138:CS145,7,0)="なし","",VLOOKUP($E163,CM138:CS145,7,0)),"")</f>
        <v/>
      </c>
      <c r="CQ154" s="51" t="str">
        <f>IFERROR(IF(VLOOKUP($E165,CM138:CS145,7,0)="なし","",VLOOKUP($E165,CM138:CS145,7,0)),"")</f>
        <v/>
      </c>
    </row>
    <row r="155" spans="5:97" ht="8.15" customHeight="1">
      <c r="E155" s="337" t="s">
        <v>61</v>
      </c>
      <c r="F155" s="337"/>
      <c r="G155" s="337"/>
      <c r="H155" s="338" t="s">
        <v>2</v>
      </c>
      <c r="I155" s="228"/>
      <c r="J155" s="228"/>
      <c r="K155" s="228"/>
      <c r="L155" s="228"/>
      <c r="M155" s="228"/>
      <c r="N155" s="228"/>
      <c r="O155" s="228"/>
      <c r="P155" s="339"/>
      <c r="Q155" s="338" t="s">
        <v>3</v>
      </c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337" t="s">
        <v>62</v>
      </c>
      <c r="AG155" s="337"/>
      <c r="AH155" s="337"/>
      <c r="AI155" s="337"/>
      <c r="AJ155" s="337"/>
      <c r="AK155" s="337"/>
      <c r="AL155" s="337"/>
      <c r="AM155" s="337"/>
      <c r="AN155" s="337"/>
      <c r="AO155" s="337"/>
      <c r="AP155" s="337"/>
      <c r="AQ155" s="337"/>
      <c r="AR155" s="337"/>
      <c r="AS155" s="337"/>
      <c r="AT155" s="337"/>
      <c r="AU155" s="337"/>
      <c r="AV155" s="337"/>
      <c r="AW155" s="337"/>
      <c r="AX155" s="337"/>
      <c r="AY155" s="337"/>
      <c r="AZ155" s="337"/>
      <c r="BA155" s="337"/>
      <c r="BB155" s="337"/>
      <c r="BC155" s="337"/>
      <c r="BD155" s="338" t="s">
        <v>63</v>
      </c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339"/>
      <c r="BZ155" s="342" t="s">
        <v>64</v>
      </c>
      <c r="CA155" s="343"/>
      <c r="CB155" s="343"/>
      <c r="CC155" s="343"/>
      <c r="CD155" s="343"/>
      <c r="CE155" s="344"/>
      <c r="CJ155" s="3"/>
      <c r="CK155" s="13"/>
      <c r="CL155" s="11"/>
      <c r="CM155" s="47"/>
    </row>
    <row r="156" spans="5:97" ht="8.15" customHeight="1">
      <c r="E156" s="337"/>
      <c r="F156" s="337"/>
      <c r="G156" s="337"/>
      <c r="H156" s="242"/>
      <c r="I156" s="231"/>
      <c r="J156" s="231"/>
      <c r="K156" s="231"/>
      <c r="L156" s="231"/>
      <c r="M156" s="231"/>
      <c r="N156" s="231"/>
      <c r="O156" s="231"/>
      <c r="P156" s="243"/>
      <c r="Q156" s="242"/>
      <c r="R156" s="231"/>
      <c r="S156" s="231"/>
      <c r="T156" s="231"/>
      <c r="U156" s="231"/>
      <c r="V156" s="231"/>
      <c r="W156" s="231"/>
      <c r="X156" s="231"/>
      <c r="Y156" s="231"/>
      <c r="Z156" s="231"/>
      <c r="AA156" s="231"/>
      <c r="AB156" s="231"/>
      <c r="AC156" s="231"/>
      <c r="AD156" s="231"/>
      <c r="AE156" s="231"/>
      <c r="AF156" s="337"/>
      <c r="AG156" s="337"/>
      <c r="AH156" s="337"/>
      <c r="AI156" s="337"/>
      <c r="AJ156" s="337"/>
      <c r="AK156" s="337"/>
      <c r="AL156" s="337"/>
      <c r="AM156" s="337"/>
      <c r="AN156" s="337"/>
      <c r="AO156" s="337"/>
      <c r="AP156" s="337"/>
      <c r="AQ156" s="337"/>
      <c r="AR156" s="337"/>
      <c r="AS156" s="337"/>
      <c r="AT156" s="337"/>
      <c r="AU156" s="337"/>
      <c r="AV156" s="337"/>
      <c r="AW156" s="337"/>
      <c r="AX156" s="337"/>
      <c r="AY156" s="337"/>
      <c r="AZ156" s="337"/>
      <c r="BA156" s="337"/>
      <c r="BB156" s="337"/>
      <c r="BC156" s="337"/>
      <c r="BD156" s="242"/>
      <c r="BE156" s="231"/>
      <c r="BF156" s="231"/>
      <c r="BG156" s="231"/>
      <c r="BH156" s="231"/>
      <c r="BI156" s="231"/>
      <c r="BJ156" s="231"/>
      <c r="BK156" s="231"/>
      <c r="BL156" s="231"/>
      <c r="BM156" s="231"/>
      <c r="BN156" s="231"/>
      <c r="BO156" s="231"/>
      <c r="BP156" s="231"/>
      <c r="BQ156" s="231"/>
      <c r="BR156" s="231"/>
      <c r="BS156" s="231"/>
      <c r="BT156" s="231"/>
      <c r="BU156" s="231"/>
      <c r="BV156" s="231"/>
      <c r="BW156" s="231"/>
      <c r="BX156" s="231"/>
      <c r="BY156" s="243"/>
      <c r="BZ156" s="345"/>
      <c r="CA156" s="346"/>
      <c r="CB156" s="346"/>
      <c r="CC156" s="346"/>
      <c r="CD156" s="346"/>
      <c r="CE156" s="347"/>
      <c r="CJ156" s="5"/>
      <c r="CK156" s="11"/>
      <c r="CL156" s="11"/>
    </row>
    <row r="157" spans="5:97" ht="8.15" customHeight="1">
      <c r="E157" s="337"/>
      <c r="F157" s="337"/>
      <c r="G157" s="337"/>
      <c r="H157" s="242"/>
      <c r="I157" s="231"/>
      <c r="J157" s="231"/>
      <c r="K157" s="231"/>
      <c r="L157" s="231"/>
      <c r="M157" s="231"/>
      <c r="N157" s="231"/>
      <c r="O157" s="231"/>
      <c r="P157" s="243"/>
      <c r="Q157" s="242"/>
      <c r="R157" s="231"/>
      <c r="S157" s="231"/>
      <c r="T157" s="231"/>
      <c r="U157" s="231"/>
      <c r="V157" s="231"/>
      <c r="W157" s="231"/>
      <c r="X157" s="231"/>
      <c r="Y157" s="231"/>
      <c r="Z157" s="231"/>
      <c r="AA157" s="231"/>
      <c r="AB157" s="231"/>
      <c r="AC157" s="231"/>
      <c r="AD157" s="231"/>
      <c r="AE157" s="231"/>
      <c r="AF157" s="337"/>
      <c r="AG157" s="337"/>
      <c r="AH157" s="337"/>
      <c r="AI157" s="337"/>
      <c r="AJ157" s="337"/>
      <c r="AK157" s="337"/>
      <c r="AL157" s="337"/>
      <c r="AM157" s="337"/>
      <c r="AN157" s="337"/>
      <c r="AO157" s="337"/>
      <c r="AP157" s="337"/>
      <c r="AQ157" s="337"/>
      <c r="AR157" s="337"/>
      <c r="AS157" s="337"/>
      <c r="AT157" s="337"/>
      <c r="AU157" s="337"/>
      <c r="AV157" s="337"/>
      <c r="AW157" s="337"/>
      <c r="AX157" s="337"/>
      <c r="AY157" s="337"/>
      <c r="AZ157" s="337"/>
      <c r="BA157" s="337"/>
      <c r="BB157" s="337"/>
      <c r="BC157" s="337"/>
      <c r="BD157" s="242"/>
      <c r="BE157" s="231"/>
      <c r="BF157" s="231"/>
      <c r="BG157" s="231"/>
      <c r="BH157" s="231"/>
      <c r="BI157" s="231"/>
      <c r="BJ157" s="231"/>
      <c r="BK157" s="231"/>
      <c r="BL157" s="231"/>
      <c r="BM157" s="231"/>
      <c r="BN157" s="231"/>
      <c r="BO157" s="231"/>
      <c r="BP157" s="231"/>
      <c r="BQ157" s="231"/>
      <c r="BR157" s="231"/>
      <c r="BS157" s="231"/>
      <c r="BT157" s="231"/>
      <c r="BU157" s="231"/>
      <c r="BV157" s="231"/>
      <c r="BW157" s="231"/>
      <c r="BX157" s="231"/>
      <c r="BY157" s="243"/>
      <c r="BZ157" s="345"/>
      <c r="CA157" s="346"/>
      <c r="CB157" s="346"/>
      <c r="CC157" s="346"/>
      <c r="CD157" s="346"/>
      <c r="CE157" s="347"/>
      <c r="CJ157" s="5"/>
      <c r="CK157" s="11"/>
      <c r="CL157" s="11"/>
    </row>
    <row r="158" spans="5:97" ht="8.15" customHeight="1">
      <c r="E158" s="337"/>
      <c r="F158" s="337"/>
      <c r="G158" s="337"/>
      <c r="H158" s="340"/>
      <c r="I158" s="234"/>
      <c r="J158" s="234"/>
      <c r="K158" s="234"/>
      <c r="L158" s="234"/>
      <c r="M158" s="234"/>
      <c r="N158" s="234"/>
      <c r="O158" s="234"/>
      <c r="P158" s="341"/>
      <c r="Q158" s="340"/>
      <c r="R158" s="234"/>
      <c r="S158" s="234"/>
      <c r="T158" s="234"/>
      <c r="U158" s="234"/>
      <c r="V158" s="234"/>
      <c r="W158" s="234"/>
      <c r="X158" s="234"/>
      <c r="Y158" s="234"/>
      <c r="Z158" s="234"/>
      <c r="AA158" s="234"/>
      <c r="AB158" s="234"/>
      <c r="AC158" s="234"/>
      <c r="AD158" s="234"/>
      <c r="AE158" s="234"/>
      <c r="AF158" s="337"/>
      <c r="AG158" s="337"/>
      <c r="AH158" s="337"/>
      <c r="AI158" s="337"/>
      <c r="AJ158" s="337"/>
      <c r="AK158" s="337"/>
      <c r="AL158" s="337"/>
      <c r="AM158" s="337"/>
      <c r="AN158" s="337"/>
      <c r="AO158" s="337"/>
      <c r="AP158" s="337"/>
      <c r="AQ158" s="337"/>
      <c r="AR158" s="337"/>
      <c r="AS158" s="337"/>
      <c r="AT158" s="337"/>
      <c r="AU158" s="337"/>
      <c r="AV158" s="337"/>
      <c r="AW158" s="337"/>
      <c r="AX158" s="337"/>
      <c r="AY158" s="337"/>
      <c r="AZ158" s="337"/>
      <c r="BA158" s="337"/>
      <c r="BB158" s="337"/>
      <c r="BC158" s="337"/>
      <c r="BD158" s="340"/>
      <c r="BE158" s="234"/>
      <c r="BF158" s="234"/>
      <c r="BG158" s="234"/>
      <c r="BH158" s="234"/>
      <c r="BI158" s="234"/>
      <c r="BJ158" s="234"/>
      <c r="BK158" s="234"/>
      <c r="BL158" s="234"/>
      <c r="BM158" s="234"/>
      <c r="BN158" s="234"/>
      <c r="BO158" s="234"/>
      <c r="BP158" s="234"/>
      <c r="BQ158" s="234"/>
      <c r="BR158" s="234"/>
      <c r="BS158" s="234"/>
      <c r="BT158" s="234"/>
      <c r="BU158" s="234"/>
      <c r="BV158" s="234"/>
      <c r="BW158" s="234"/>
      <c r="BX158" s="234"/>
      <c r="BY158" s="341"/>
      <c r="BZ158" s="348"/>
      <c r="CA158" s="349"/>
      <c r="CB158" s="349"/>
      <c r="CC158" s="349"/>
      <c r="CD158" s="349"/>
      <c r="CE158" s="350"/>
      <c r="CJ158" s="5"/>
      <c r="CK158" s="11"/>
      <c r="CL158" s="11"/>
    </row>
    <row r="159" spans="5:97" ht="8.15" customHeight="1">
      <c r="E159" s="312"/>
      <c r="F159" s="312"/>
      <c r="G159" s="312"/>
      <c r="H159" s="323" t="str">
        <f>(IF(OR($E159="■番号■",$E159=""),"",VLOOKUP($E159,$CM138:$CN145,2,FALSE)))</f>
        <v/>
      </c>
      <c r="I159" s="324"/>
      <c r="J159" s="324"/>
      <c r="K159" s="324"/>
      <c r="L159" s="324"/>
      <c r="M159" s="324"/>
      <c r="N159" s="324"/>
      <c r="O159" s="324"/>
      <c r="P159" s="325"/>
      <c r="Q159" s="313"/>
      <c r="R159" s="329"/>
      <c r="S159" s="329"/>
      <c r="T159" s="329"/>
      <c r="U159" s="329"/>
      <c r="V159" s="329"/>
      <c r="W159" s="329"/>
      <c r="X159" s="329"/>
      <c r="Y159" s="329"/>
      <c r="Z159" s="329"/>
      <c r="AA159" s="329"/>
      <c r="AB159" s="329"/>
      <c r="AC159" s="329"/>
      <c r="AD159" s="329"/>
      <c r="AE159" s="330"/>
      <c r="AF159" s="317"/>
      <c r="AG159" s="317"/>
      <c r="AH159" s="317"/>
      <c r="AI159" s="317"/>
      <c r="AJ159" s="317"/>
      <c r="AK159" s="317"/>
      <c r="AL159" s="317"/>
      <c r="AM159" s="317"/>
      <c r="AN159" s="317"/>
      <c r="AO159" s="317"/>
      <c r="AP159" s="317"/>
      <c r="AQ159" s="317"/>
      <c r="AR159" s="317"/>
      <c r="AS159" s="317"/>
      <c r="AT159" s="317"/>
      <c r="AU159" s="317"/>
      <c r="AV159" s="317"/>
      <c r="AW159" s="317"/>
      <c r="AX159" s="317"/>
      <c r="AY159" s="317"/>
      <c r="AZ159" s="317"/>
      <c r="BA159" s="317"/>
      <c r="BB159" s="317"/>
      <c r="BC159" s="317"/>
      <c r="BD159" s="318"/>
      <c r="BE159" s="318"/>
      <c r="BF159" s="318"/>
      <c r="BG159" s="318"/>
      <c r="BH159" s="318"/>
      <c r="BI159" s="318"/>
      <c r="BJ159" s="318"/>
      <c r="BK159" s="318"/>
      <c r="BL159" s="318"/>
      <c r="BM159" s="318"/>
      <c r="BN159" s="318"/>
      <c r="BO159" s="318"/>
      <c r="BP159" s="318"/>
      <c r="BQ159" s="318"/>
      <c r="BR159" s="318"/>
      <c r="BS159" s="318"/>
      <c r="BT159" s="318"/>
      <c r="BU159" s="318"/>
      <c r="BV159" s="318"/>
      <c r="BW159" s="318"/>
      <c r="BX159" s="318"/>
      <c r="BY159" s="319"/>
      <c r="BZ159" s="322"/>
      <c r="CA159" s="322"/>
      <c r="CB159" s="322"/>
      <c r="CC159" s="322"/>
      <c r="CD159" s="322"/>
      <c r="CE159" s="322"/>
      <c r="CJ159" s="5"/>
      <c r="CK159" s="11"/>
      <c r="CL159" s="11"/>
    </row>
    <row r="160" spans="5:97" ht="8.15" customHeight="1">
      <c r="E160" s="312"/>
      <c r="F160" s="312"/>
      <c r="G160" s="312"/>
      <c r="H160" s="326"/>
      <c r="I160" s="327"/>
      <c r="J160" s="327"/>
      <c r="K160" s="327"/>
      <c r="L160" s="327"/>
      <c r="M160" s="327"/>
      <c r="N160" s="327"/>
      <c r="O160" s="327"/>
      <c r="P160" s="328"/>
      <c r="Q160" s="331"/>
      <c r="R160" s="332"/>
      <c r="S160" s="332"/>
      <c r="T160" s="332"/>
      <c r="U160" s="332"/>
      <c r="V160" s="332"/>
      <c r="W160" s="332"/>
      <c r="X160" s="332"/>
      <c r="Y160" s="332"/>
      <c r="Z160" s="332"/>
      <c r="AA160" s="332"/>
      <c r="AB160" s="332"/>
      <c r="AC160" s="332"/>
      <c r="AD160" s="332"/>
      <c r="AE160" s="333"/>
      <c r="AF160" s="317"/>
      <c r="AG160" s="317"/>
      <c r="AH160" s="317"/>
      <c r="AI160" s="317"/>
      <c r="AJ160" s="317"/>
      <c r="AK160" s="317"/>
      <c r="AL160" s="317"/>
      <c r="AM160" s="317"/>
      <c r="AN160" s="317"/>
      <c r="AO160" s="317"/>
      <c r="AP160" s="317"/>
      <c r="AQ160" s="317"/>
      <c r="AR160" s="317"/>
      <c r="AS160" s="317"/>
      <c r="AT160" s="317"/>
      <c r="AU160" s="317"/>
      <c r="AV160" s="317"/>
      <c r="AW160" s="317"/>
      <c r="AX160" s="317"/>
      <c r="AY160" s="317"/>
      <c r="AZ160" s="317"/>
      <c r="BA160" s="317"/>
      <c r="BB160" s="317"/>
      <c r="BC160" s="317"/>
      <c r="BD160" s="320"/>
      <c r="BE160" s="320"/>
      <c r="BF160" s="320"/>
      <c r="BG160" s="320"/>
      <c r="BH160" s="320"/>
      <c r="BI160" s="320"/>
      <c r="BJ160" s="320"/>
      <c r="BK160" s="320"/>
      <c r="BL160" s="320"/>
      <c r="BM160" s="320"/>
      <c r="BN160" s="320"/>
      <c r="BO160" s="320"/>
      <c r="BP160" s="320"/>
      <c r="BQ160" s="320"/>
      <c r="BR160" s="320"/>
      <c r="BS160" s="320"/>
      <c r="BT160" s="320"/>
      <c r="BU160" s="320"/>
      <c r="BV160" s="320"/>
      <c r="BW160" s="320"/>
      <c r="BX160" s="320"/>
      <c r="BY160" s="321"/>
      <c r="BZ160" s="322"/>
      <c r="CA160" s="322"/>
      <c r="CB160" s="322"/>
      <c r="CC160" s="322"/>
      <c r="CD160" s="322"/>
      <c r="CE160" s="322"/>
    </row>
    <row r="161" spans="5:87" ht="8.15" customHeight="1">
      <c r="E161" s="312"/>
      <c r="F161" s="312"/>
      <c r="G161" s="312"/>
      <c r="H161" s="323" t="str">
        <f>(IF(OR($E161="■番号■",$E161=""),"",VLOOKUP($E161,$CM138:$CN145,2,FALSE)))</f>
        <v/>
      </c>
      <c r="I161" s="324"/>
      <c r="J161" s="324"/>
      <c r="K161" s="324"/>
      <c r="L161" s="324"/>
      <c r="M161" s="324"/>
      <c r="N161" s="324"/>
      <c r="O161" s="324"/>
      <c r="P161" s="325"/>
      <c r="Q161" s="313"/>
      <c r="R161" s="314"/>
      <c r="S161" s="314"/>
      <c r="T161" s="314"/>
      <c r="U161" s="314"/>
      <c r="V161" s="314"/>
      <c r="W161" s="314"/>
      <c r="X161" s="314"/>
      <c r="Y161" s="314"/>
      <c r="Z161" s="314"/>
      <c r="AA161" s="314"/>
      <c r="AB161" s="314"/>
      <c r="AC161" s="314"/>
      <c r="AD161" s="314"/>
      <c r="AE161" s="314"/>
      <c r="AF161" s="317"/>
      <c r="AG161" s="317"/>
      <c r="AH161" s="317"/>
      <c r="AI161" s="317"/>
      <c r="AJ161" s="317"/>
      <c r="AK161" s="317"/>
      <c r="AL161" s="317"/>
      <c r="AM161" s="317"/>
      <c r="AN161" s="317"/>
      <c r="AO161" s="317"/>
      <c r="AP161" s="317"/>
      <c r="AQ161" s="317"/>
      <c r="AR161" s="317"/>
      <c r="AS161" s="317"/>
      <c r="AT161" s="317"/>
      <c r="AU161" s="317"/>
      <c r="AV161" s="317"/>
      <c r="AW161" s="317"/>
      <c r="AX161" s="317"/>
      <c r="AY161" s="317"/>
      <c r="AZ161" s="317"/>
      <c r="BA161" s="317"/>
      <c r="BB161" s="317"/>
      <c r="BC161" s="317"/>
      <c r="BD161" s="318"/>
      <c r="BE161" s="318"/>
      <c r="BF161" s="318"/>
      <c r="BG161" s="318"/>
      <c r="BH161" s="318"/>
      <c r="BI161" s="318"/>
      <c r="BJ161" s="318"/>
      <c r="BK161" s="318"/>
      <c r="BL161" s="318"/>
      <c r="BM161" s="318"/>
      <c r="BN161" s="318"/>
      <c r="BO161" s="318"/>
      <c r="BP161" s="318"/>
      <c r="BQ161" s="318"/>
      <c r="BR161" s="318"/>
      <c r="BS161" s="318"/>
      <c r="BT161" s="318"/>
      <c r="BU161" s="318"/>
      <c r="BV161" s="318"/>
      <c r="BW161" s="318"/>
      <c r="BX161" s="318"/>
      <c r="BY161" s="319"/>
      <c r="BZ161" s="322"/>
      <c r="CA161" s="322"/>
      <c r="CB161" s="322"/>
      <c r="CC161" s="322"/>
      <c r="CD161" s="322"/>
      <c r="CE161" s="322"/>
    </row>
    <row r="162" spans="5:87" ht="8.15" customHeight="1">
      <c r="E162" s="312"/>
      <c r="F162" s="312"/>
      <c r="G162" s="312"/>
      <c r="H162" s="326"/>
      <c r="I162" s="327"/>
      <c r="J162" s="327"/>
      <c r="K162" s="327"/>
      <c r="L162" s="327"/>
      <c r="M162" s="327"/>
      <c r="N162" s="327"/>
      <c r="O162" s="327"/>
      <c r="P162" s="328"/>
      <c r="Q162" s="315"/>
      <c r="R162" s="316"/>
      <c r="S162" s="316"/>
      <c r="T162" s="316"/>
      <c r="U162" s="316"/>
      <c r="V162" s="316"/>
      <c r="W162" s="316"/>
      <c r="X162" s="316"/>
      <c r="Y162" s="316"/>
      <c r="Z162" s="316"/>
      <c r="AA162" s="316"/>
      <c r="AB162" s="316"/>
      <c r="AC162" s="316"/>
      <c r="AD162" s="316"/>
      <c r="AE162" s="316"/>
      <c r="AF162" s="317"/>
      <c r="AG162" s="317"/>
      <c r="AH162" s="317"/>
      <c r="AI162" s="317"/>
      <c r="AJ162" s="317"/>
      <c r="AK162" s="317"/>
      <c r="AL162" s="317"/>
      <c r="AM162" s="317"/>
      <c r="AN162" s="317"/>
      <c r="AO162" s="317"/>
      <c r="AP162" s="317"/>
      <c r="AQ162" s="317"/>
      <c r="AR162" s="317"/>
      <c r="AS162" s="317"/>
      <c r="AT162" s="317"/>
      <c r="AU162" s="317"/>
      <c r="AV162" s="317"/>
      <c r="AW162" s="317"/>
      <c r="AX162" s="317"/>
      <c r="AY162" s="317"/>
      <c r="AZ162" s="317"/>
      <c r="BA162" s="317"/>
      <c r="BB162" s="317"/>
      <c r="BC162" s="317"/>
      <c r="BD162" s="320"/>
      <c r="BE162" s="320"/>
      <c r="BF162" s="320"/>
      <c r="BG162" s="320"/>
      <c r="BH162" s="320"/>
      <c r="BI162" s="320"/>
      <c r="BJ162" s="320"/>
      <c r="BK162" s="320"/>
      <c r="BL162" s="320"/>
      <c r="BM162" s="320"/>
      <c r="BN162" s="320"/>
      <c r="BO162" s="320"/>
      <c r="BP162" s="320"/>
      <c r="BQ162" s="320"/>
      <c r="BR162" s="320"/>
      <c r="BS162" s="320"/>
      <c r="BT162" s="320"/>
      <c r="BU162" s="320"/>
      <c r="BV162" s="320"/>
      <c r="BW162" s="320"/>
      <c r="BX162" s="320"/>
      <c r="BY162" s="321"/>
      <c r="BZ162" s="322"/>
      <c r="CA162" s="322"/>
      <c r="CB162" s="322"/>
      <c r="CC162" s="322"/>
      <c r="CD162" s="322"/>
      <c r="CE162" s="322"/>
    </row>
    <row r="163" spans="5:87" ht="8.15" customHeight="1">
      <c r="E163" s="312"/>
      <c r="F163" s="312"/>
      <c r="G163" s="312"/>
      <c r="H163" s="323" t="str">
        <f>(IF(OR($E163="■番号■",$E163=""),"",VLOOKUP($E163,$CM138:$CN145,2,FALSE)))</f>
        <v/>
      </c>
      <c r="I163" s="324"/>
      <c r="J163" s="324"/>
      <c r="K163" s="324"/>
      <c r="L163" s="324"/>
      <c r="M163" s="324"/>
      <c r="N163" s="324"/>
      <c r="O163" s="324"/>
      <c r="P163" s="325"/>
      <c r="Q163" s="313"/>
      <c r="R163" s="314"/>
      <c r="S163" s="314"/>
      <c r="T163" s="314"/>
      <c r="U163" s="314"/>
      <c r="V163" s="314"/>
      <c r="W163" s="314"/>
      <c r="X163" s="314"/>
      <c r="Y163" s="314"/>
      <c r="Z163" s="314"/>
      <c r="AA163" s="314"/>
      <c r="AB163" s="314"/>
      <c r="AC163" s="314"/>
      <c r="AD163" s="314"/>
      <c r="AE163" s="314"/>
      <c r="AF163" s="317"/>
      <c r="AG163" s="317"/>
      <c r="AH163" s="317"/>
      <c r="AI163" s="317"/>
      <c r="AJ163" s="317"/>
      <c r="AK163" s="317"/>
      <c r="AL163" s="317"/>
      <c r="AM163" s="317"/>
      <c r="AN163" s="317"/>
      <c r="AO163" s="317"/>
      <c r="AP163" s="317"/>
      <c r="AQ163" s="317"/>
      <c r="AR163" s="317"/>
      <c r="AS163" s="317"/>
      <c r="AT163" s="317"/>
      <c r="AU163" s="317"/>
      <c r="AV163" s="317"/>
      <c r="AW163" s="317"/>
      <c r="AX163" s="317"/>
      <c r="AY163" s="317"/>
      <c r="AZ163" s="317"/>
      <c r="BA163" s="317"/>
      <c r="BB163" s="317"/>
      <c r="BC163" s="317"/>
      <c r="BD163" s="318"/>
      <c r="BE163" s="318"/>
      <c r="BF163" s="318"/>
      <c r="BG163" s="318"/>
      <c r="BH163" s="318"/>
      <c r="BI163" s="318"/>
      <c r="BJ163" s="318"/>
      <c r="BK163" s="318"/>
      <c r="BL163" s="318"/>
      <c r="BM163" s="318"/>
      <c r="BN163" s="318"/>
      <c r="BO163" s="318"/>
      <c r="BP163" s="318"/>
      <c r="BQ163" s="318"/>
      <c r="BR163" s="318"/>
      <c r="BS163" s="318"/>
      <c r="BT163" s="318"/>
      <c r="BU163" s="318"/>
      <c r="BV163" s="318"/>
      <c r="BW163" s="318"/>
      <c r="BX163" s="318"/>
      <c r="BY163" s="319"/>
      <c r="BZ163" s="322"/>
      <c r="CA163" s="322"/>
      <c r="CB163" s="322"/>
      <c r="CC163" s="322"/>
      <c r="CD163" s="322"/>
      <c r="CE163" s="322"/>
    </row>
    <row r="164" spans="5:87" ht="8.15" customHeight="1">
      <c r="E164" s="312"/>
      <c r="F164" s="312"/>
      <c r="G164" s="312"/>
      <c r="H164" s="326"/>
      <c r="I164" s="327"/>
      <c r="J164" s="327"/>
      <c r="K164" s="327"/>
      <c r="L164" s="327"/>
      <c r="M164" s="327"/>
      <c r="N164" s="327"/>
      <c r="O164" s="327"/>
      <c r="P164" s="328"/>
      <c r="Q164" s="315"/>
      <c r="R164" s="316"/>
      <c r="S164" s="316"/>
      <c r="T164" s="316"/>
      <c r="U164" s="316"/>
      <c r="V164" s="316"/>
      <c r="W164" s="316"/>
      <c r="X164" s="316"/>
      <c r="Y164" s="316"/>
      <c r="Z164" s="316"/>
      <c r="AA164" s="316"/>
      <c r="AB164" s="316"/>
      <c r="AC164" s="316"/>
      <c r="AD164" s="316"/>
      <c r="AE164" s="316"/>
      <c r="AF164" s="317"/>
      <c r="AG164" s="317"/>
      <c r="AH164" s="317"/>
      <c r="AI164" s="317"/>
      <c r="AJ164" s="317"/>
      <c r="AK164" s="317"/>
      <c r="AL164" s="317"/>
      <c r="AM164" s="317"/>
      <c r="AN164" s="317"/>
      <c r="AO164" s="317"/>
      <c r="AP164" s="317"/>
      <c r="AQ164" s="317"/>
      <c r="AR164" s="317"/>
      <c r="AS164" s="317"/>
      <c r="AT164" s="317"/>
      <c r="AU164" s="317"/>
      <c r="AV164" s="317"/>
      <c r="AW164" s="317"/>
      <c r="AX164" s="317"/>
      <c r="AY164" s="317"/>
      <c r="AZ164" s="317"/>
      <c r="BA164" s="317"/>
      <c r="BB164" s="317"/>
      <c r="BC164" s="317"/>
      <c r="BD164" s="320"/>
      <c r="BE164" s="320"/>
      <c r="BF164" s="320"/>
      <c r="BG164" s="320"/>
      <c r="BH164" s="320"/>
      <c r="BI164" s="320"/>
      <c r="BJ164" s="320"/>
      <c r="BK164" s="320"/>
      <c r="BL164" s="320"/>
      <c r="BM164" s="320"/>
      <c r="BN164" s="320"/>
      <c r="BO164" s="320"/>
      <c r="BP164" s="320"/>
      <c r="BQ164" s="320"/>
      <c r="BR164" s="320"/>
      <c r="BS164" s="320"/>
      <c r="BT164" s="320"/>
      <c r="BU164" s="320"/>
      <c r="BV164" s="320"/>
      <c r="BW164" s="320"/>
      <c r="BX164" s="320"/>
      <c r="BY164" s="321"/>
      <c r="BZ164" s="322"/>
      <c r="CA164" s="322"/>
      <c r="CB164" s="322"/>
      <c r="CC164" s="322"/>
      <c r="CD164" s="322"/>
      <c r="CE164" s="322"/>
    </row>
    <row r="165" spans="5:87" ht="8.15" customHeight="1">
      <c r="E165" s="312"/>
      <c r="F165" s="312"/>
      <c r="G165" s="312"/>
      <c r="H165" s="323" t="str">
        <f>(IF(OR($E165="■番号■",$E165=""),"",VLOOKUP($E165,$CM138:$CN145,2,FALSE)))</f>
        <v/>
      </c>
      <c r="I165" s="324"/>
      <c r="J165" s="324"/>
      <c r="K165" s="324"/>
      <c r="L165" s="324"/>
      <c r="M165" s="324"/>
      <c r="N165" s="324"/>
      <c r="O165" s="324"/>
      <c r="P165" s="325"/>
      <c r="Q165" s="313"/>
      <c r="R165" s="314"/>
      <c r="S165" s="314"/>
      <c r="T165" s="314"/>
      <c r="U165" s="314"/>
      <c r="V165" s="314"/>
      <c r="W165" s="314"/>
      <c r="X165" s="314"/>
      <c r="Y165" s="314"/>
      <c r="Z165" s="314"/>
      <c r="AA165" s="314"/>
      <c r="AB165" s="314"/>
      <c r="AC165" s="314"/>
      <c r="AD165" s="314"/>
      <c r="AE165" s="314"/>
      <c r="AF165" s="317"/>
      <c r="AG165" s="317"/>
      <c r="AH165" s="317"/>
      <c r="AI165" s="317"/>
      <c r="AJ165" s="317"/>
      <c r="AK165" s="317"/>
      <c r="AL165" s="317"/>
      <c r="AM165" s="317"/>
      <c r="AN165" s="317"/>
      <c r="AO165" s="317"/>
      <c r="AP165" s="317"/>
      <c r="AQ165" s="317"/>
      <c r="AR165" s="317"/>
      <c r="AS165" s="317"/>
      <c r="AT165" s="317"/>
      <c r="AU165" s="317"/>
      <c r="AV165" s="317"/>
      <c r="AW165" s="317"/>
      <c r="AX165" s="317"/>
      <c r="AY165" s="317"/>
      <c r="AZ165" s="317"/>
      <c r="BA165" s="317"/>
      <c r="BB165" s="317"/>
      <c r="BC165" s="317"/>
      <c r="BD165" s="318"/>
      <c r="BE165" s="318"/>
      <c r="BF165" s="318"/>
      <c r="BG165" s="318"/>
      <c r="BH165" s="318"/>
      <c r="BI165" s="318"/>
      <c r="BJ165" s="318"/>
      <c r="BK165" s="318"/>
      <c r="BL165" s="318"/>
      <c r="BM165" s="318"/>
      <c r="BN165" s="318"/>
      <c r="BO165" s="318"/>
      <c r="BP165" s="318"/>
      <c r="BQ165" s="318"/>
      <c r="BR165" s="318"/>
      <c r="BS165" s="318"/>
      <c r="BT165" s="318"/>
      <c r="BU165" s="318"/>
      <c r="BV165" s="318"/>
      <c r="BW165" s="318"/>
      <c r="BX165" s="318"/>
      <c r="BY165" s="319"/>
      <c r="BZ165" s="322"/>
      <c r="CA165" s="322"/>
      <c r="CB165" s="322"/>
      <c r="CC165" s="322"/>
      <c r="CD165" s="322"/>
      <c r="CE165" s="322"/>
    </row>
    <row r="166" spans="5:87" ht="8.15" customHeight="1">
      <c r="E166" s="312"/>
      <c r="F166" s="312"/>
      <c r="G166" s="312"/>
      <c r="H166" s="326"/>
      <c r="I166" s="327"/>
      <c r="J166" s="327"/>
      <c r="K166" s="327"/>
      <c r="L166" s="327"/>
      <c r="M166" s="327"/>
      <c r="N166" s="327"/>
      <c r="O166" s="327"/>
      <c r="P166" s="328"/>
      <c r="Q166" s="315"/>
      <c r="R166" s="316"/>
      <c r="S166" s="316"/>
      <c r="T166" s="316"/>
      <c r="U166" s="316"/>
      <c r="V166" s="316"/>
      <c r="W166" s="316"/>
      <c r="X166" s="316"/>
      <c r="Y166" s="316"/>
      <c r="Z166" s="316"/>
      <c r="AA166" s="316"/>
      <c r="AB166" s="316"/>
      <c r="AC166" s="316"/>
      <c r="AD166" s="316"/>
      <c r="AE166" s="316"/>
      <c r="AF166" s="317"/>
      <c r="AG166" s="317"/>
      <c r="AH166" s="317"/>
      <c r="AI166" s="317"/>
      <c r="AJ166" s="317"/>
      <c r="AK166" s="317"/>
      <c r="AL166" s="317"/>
      <c r="AM166" s="317"/>
      <c r="AN166" s="317"/>
      <c r="AO166" s="317"/>
      <c r="AP166" s="317"/>
      <c r="AQ166" s="317"/>
      <c r="AR166" s="317"/>
      <c r="AS166" s="317"/>
      <c r="AT166" s="317"/>
      <c r="AU166" s="317"/>
      <c r="AV166" s="317"/>
      <c r="AW166" s="317"/>
      <c r="AX166" s="317"/>
      <c r="AY166" s="317"/>
      <c r="AZ166" s="317"/>
      <c r="BA166" s="317"/>
      <c r="BB166" s="317"/>
      <c r="BC166" s="317"/>
      <c r="BD166" s="320"/>
      <c r="BE166" s="320"/>
      <c r="BF166" s="320"/>
      <c r="BG166" s="320"/>
      <c r="BH166" s="320"/>
      <c r="BI166" s="320"/>
      <c r="BJ166" s="320"/>
      <c r="BK166" s="320"/>
      <c r="BL166" s="320"/>
      <c r="BM166" s="320"/>
      <c r="BN166" s="320"/>
      <c r="BO166" s="320"/>
      <c r="BP166" s="320"/>
      <c r="BQ166" s="320"/>
      <c r="BR166" s="320"/>
      <c r="BS166" s="320"/>
      <c r="BT166" s="320"/>
      <c r="BU166" s="320"/>
      <c r="BV166" s="320"/>
      <c r="BW166" s="320"/>
      <c r="BX166" s="320"/>
      <c r="BY166" s="321"/>
      <c r="BZ166" s="322"/>
      <c r="CA166" s="322"/>
      <c r="CB166" s="322"/>
      <c r="CC166" s="322"/>
      <c r="CD166" s="322"/>
      <c r="CE166" s="322"/>
    </row>
    <row r="167" spans="5:87" ht="8.15" customHeight="1"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/>
      <c r="BX167" s="66"/>
      <c r="BY167" s="66"/>
      <c r="BZ167" s="66"/>
      <c r="CA167" s="66"/>
      <c r="CB167" s="66"/>
      <c r="CC167" s="66"/>
      <c r="CD167" s="66"/>
      <c r="CE167" s="66"/>
    </row>
    <row r="168" spans="5:87" ht="8.15" customHeight="1"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67"/>
      <c r="CB168" s="67"/>
      <c r="CC168" s="67"/>
      <c r="CD168" s="67"/>
      <c r="CE168" s="67"/>
      <c r="CI168" s="21"/>
    </row>
    <row r="169" spans="5:87" ht="8.15" customHeight="1"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5:87" ht="8.15" customHeight="1">
      <c r="E170" s="2"/>
      <c r="F170" s="311"/>
      <c r="G170" s="311"/>
      <c r="H170" s="311"/>
      <c r="I170" s="311"/>
      <c r="J170" s="311"/>
      <c r="K170" s="311"/>
      <c r="L170" s="311"/>
      <c r="M170" s="311"/>
      <c r="N170" s="311"/>
      <c r="O170" s="311"/>
      <c r="P170" s="311"/>
      <c r="Q170" s="311"/>
      <c r="R170" s="311"/>
      <c r="S170" s="311"/>
      <c r="T170" s="311"/>
      <c r="U170" s="311"/>
      <c r="V170" s="311"/>
      <c r="W170" s="311"/>
      <c r="X170" s="311"/>
      <c r="Y170" s="311"/>
      <c r="Z170" s="311"/>
      <c r="AA170" s="311"/>
      <c r="AB170" s="311"/>
      <c r="AC170" s="311"/>
      <c r="AD170" s="311"/>
      <c r="AE170" s="311"/>
      <c r="AF170" s="311"/>
      <c r="AG170" s="311"/>
      <c r="AH170" s="311"/>
      <c r="AI170" s="311"/>
      <c r="AJ170" s="311"/>
      <c r="AK170" s="311"/>
      <c r="AL170" s="311"/>
      <c r="AM170" s="311"/>
      <c r="AN170" s="311"/>
      <c r="AO170" s="311"/>
      <c r="AP170" s="311"/>
      <c r="AQ170" s="311"/>
      <c r="AR170" s="311"/>
      <c r="AS170" s="311"/>
      <c r="AT170" s="311"/>
      <c r="AU170" s="311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F171" s="311"/>
      <c r="G171" s="311"/>
      <c r="H171" s="311"/>
      <c r="I171" s="311"/>
      <c r="J171" s="311"/>
      <c r="K171" s="311"/>
      <c r="L171" s="311"/>
      <c r="M171" s="311"/>
      <c r="N171" s="311"/>
      <c r="O171" s="311"/>
      <c r="P171" s="311"/>
      <c r="Q171" s="311"/>
      <c r="R171" s="311"/>
      <c r="S171" s="311"/>
      <c r="T171" s="311"/>
      <c r="U171" s="311"/>
      <c r="V171" s="311"/>
      <c r="W171" s="311"/>
      <c r="X171" s="311"/>
      <c r="Y171" s="311"/>
      <c r="Z171" s="311"/>
      <c r="AA171" s="311"/>
      <c r="AB171" s="311"/>
      <c r="AC171" s="311"/>
      <c r="AD171" s="311"/>
      <c r="AE171" s="311"/>
      <c r="AF171" s="311"/>
      <c r="AG171" s="311"/>
      <c r="AH171" s="311"/>
      <c r="AI171" s="311"/>
      <c r="AJ171" s="311"/>
      <c r="AK171" s="311"/>
      <c r="AL171" s="311"/>
      <c r="AM171" s="311"/>
      <c r="AN171" s="311"/>
      <c r="AO171" s="311"/>
      <c r="AP171" s="311"/>
      <c r="AQ171" s="311"/>
      <c r="AR171" s="311"/>
      <c r="AS171" s="311"/>
      <c r="AT171" s="311"/>
      <c r="AU171" s="311"/>
    </row>
    <row r="172" spans="5:87" ht="8.15" customHeight="1"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5"/>
      <c r="BI172" s="135"/>
      <c r="BJ172" s="135"/>
      <c r="BK172" s="135"/>
      <c r="BL172" s="135"/>
      <c r="BM172" s="135"/>
      <c r="BN172" s="135"/>
      <c r="BO172" s="135"/>
      <c r="BP172" s="135"/>
    </row>
    <row r="173" spans="5:87" ht="8.15" customHeight="1"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  <c r="AV173" s="135"/>
      <c r="AW173" s="135"/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  <c r="BI173" s="135"/>
      <c r="BJ173" s="135"/>
      <c r="BK173" s="135"/>
      <c r="BL173" s="135"/>
      <c r="BM173" s="135"/>
      <c r="BN173" s="135"/>
      <c r="BO173" s="135"/>
      <c r="BP173" s="135"/>
    </row>
    <row r="174" spans="5:87" ht="8.15" customHeight="1">
      <c r="E174" s="136"/>
      <c r="F174" s="136"/>
      <c r="G174" s="136"/>
      <c r="H174" s="136"/>
      <c r="I174" s="136"/>
      <c r="J174" s="136"/>
      <c r="K174" s="136"/>
      <c r="L174" s="137"/>
      <c r="M174" s="138"/>
      <c r="N174" s="138"/>
      <c r="O174" s="138"/>
      <c r="P174" s="138"/>
      <c r="Q174" s="138"/>
      <c r="R174" s="138"/>
      <c r="S174"/>
      <c r="T174" s="137"/>
      <c r="U174" s="139"/>
      <c r="V174" s="139"/>
      <c r="W174" s="139"/>
      <c r="X174" s="139"/>
      <c r="Y174" s="139"/>
      <c r="Z174" s="139"/>
      <c r="AA174" s="136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9"/>
      <c r="AP174" s="139"/>
      <c r="AQ174" s="136"/>
      <c r="AR174" s="136"/>
      <c r="AS174" s="136"/>
      <c r="AT174" s="136"/>
      <c r="AU174" s="136"/>
      <c r="AV174" s="136"/>
      <c r="AW174" s="136"/>
      <c r="AX174" s="136"/>
      <c r="AY174" s="136"/>
      <c r="AZ174" s="136"/>
      <c r="BA174" s="136"/>
      <c r="BB174" s="136"/>
      <c r="BC174" s="136"/>
      <c r="BD174" s="139"/>
      <c r="BE174" s="139"/>
      <c r="BF174" s="136"/>
      <c r="BG174" s="136"/>
      <c r="BH174" s="136"/>
      <c r="BI174" s="136"/>
      <c r="BJ174" s="136"/>
      <c r="BK174" s="136"/>
      <c r="BL174" s="136"/>
      <c r="BM174" s="136"/>
      <c r="BN174" s="136"/>
      <c r="BO174" s="136"/>
      <c r="BP174" s="136"/>
      <c r="CA174"/>
      <c r="CB174"/>
    </row>
    <row r="175" spans="5:87" ht="8.15" customHeight="1">
      <c r="E175" s="136"/>
      <c r="F175" s="136"/>
      <c r="G175" s="136"/>
      <c r="H175" s="136"/>
      <c r="I175" s="136"/>
      <c r="J175" s="136"/>
      <c r="K175" s="136"/>
      <c r="L175" s="137"/>
      <c r="M175" s="138"/>
      <c r="N175" s="138"/>
      <c r="O175" s="138"/>
      <c r="P175" s="138"/>
      <c r="Q175" s="138"/>
      <c r="R175" s="138"/>
      <c r="S175"/>
      <c r="T175" s="137"/>
      <c r="U175" s="139"/>
      <c r="V175" s="139"/>
      <c r="W175" s="139"/>
      <c r="X175" s="139"/>
      <c r="Y175" s="139"/>
      <c r="Z175" s="139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139"/>
      <c r="AP175" s="139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39"/>
      <c r="BE175" s="139"/>
      <c r="BF175" s="142"/>
      <c r="BG175" s="142"/>
      <c r="BH175" s="142"/>
      <c r="BI175" s="142"/>
      <c r="BJ175" s="142"/>
      <c r="BK175" s="142"/>
      <c r="BL175" s="142"/>
      <c r="BM175" s="142"/>
      <c r="BN175" s="142"/>
      <c r="BO175" s="142"/>
      <c r="BP175" s="142"/>
      <c r="CA175"/>
      <c r="CB175"/>
    </row>
    <row r="176" spans="5:87" ht="8.15" customHeight="1">
      <c r="E176" s="136"/>
      <c r="F176" s="136"/>
      <c r="G176" s="136"/>
      <c r="H176" s="136"/>
      <c r="I176" s="136"/>
      <c r="J176" s="136"/>
      <c r="K176" s="136"/>
      <c r="L176" s="137"/>
      <c r="M176" s="138"/>
      <c r="N176" s="138"/>
      <c r="O176" s="138"/>
      <c r="P176" s="138"/>
      <c r="Q176" s="138"/>
      <c r="R176" s="138"/>
      <c r="S176"/>
      <c r="T176" s="137"/>
      <c r="U176" s="139"/>
      <c r="V176" s="139"/>
      <c r="W176" s="139"/>
      <c r="X176" s="139"/>
      <c r="Y176" s="139"/>
      <c r="Z176" s="139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39"/>
      <c r="AP176" s="139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39"/>
      <c r="BE176" s="139"/>
      <c r="BF176" s="142"/>
      <c r="BG176" s="142"/>
      <c r="BH176" s="142"/>
      <c r="BI176" s="142"/>
      <c r="BJ176" s="142"/>
      <c r="BK176" s="142"/>
      <c r="BL176" s="142"/>
      <c r="BM176" s="142"/>
      <c r="BN176" s="142"/>
      <c r="BO176" s="142"/>
      <c r="BP176" s="142"/>
    </row>
    <row r="177" spans="5:83" ht="8.15" customHeight="1">
      <c r="E177" s="136"/>
      <c r="F177" s="136"/>
      <c r="G177" s="136"/>
      <c r="H177" s="136"/>
      <c r="I177" s="136"/>
      <c r="J177" s="136"/>
      <c r="K177" s="136"/>
      <c r="L177" s="137"/>
      <c r="M177" s="138"/>
      <c r="N177" s="138"/>
      <c r="O177" s="138"/>
      <c r="P177" s="138"/>
      <c r="Q177" s="138"/>
      <c r="R177" s="138"/>
      <c r="S177"/>
      <c r="T177" s="137"/>
      <c r="U177" s="139"/>
      <c r="V177" s="139"/>
      <c r="W177" s="139"/>
      <c r="X177" s="139"/>
      <c r="Y177" s="139"/>
      <c r="Z177" s="139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39"/>
      <c r="AP177" s="139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39"/>
      <c r="BE177" s="139"/>
      <c r="BF177" s="142"/>
      <c r="BG177" s="142"/>
      <c r="BH177" s="142"/>
      <c r="BI177" s="142"/>
      <c r="BJ177" s="142"/>
      <c r="BK177" s="142"/>
      <c r="BL177" s="142"/>
      <c r="BM177" s="142"/>
      <c r="BN177" s="142"/>
      <c r="BO177" s="142"/>
      <c r="BP177" s="142"/>
    </row>
    <row r="178" spans="5:83" ht="8.15" customHeight="1">
      <c r="E178" s="136"/>
      <c r="F178" s="136"/>
      <c r="G178" s="136"/>
      <c r="H178" s="136"/>
      <c r="I178" s="136"/>
      <c r="J178" s="136"/>
      <c r="K178" s="136"/>
      <c r="L178" s="137"/>
      <c r="M178" s="138"/>
      <c r="N178" s="138"/>
      <c r="O178" s="138"/>
      <c r="P178" s="138"/>
      <c r="Q178" s="138"/>
      <c r="R178" s="138"/>
      <c r="S178"/>
      <c r="T178" s="137"/>
      <c r="U178" s="139"/>
      <c r="V178" s="139"/>
      <c r="W178" s="139"/>
      <c r="X178" s="139"/>
      <c r="Y178" s="139"/>
      <c r="Z178" s="139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39"/>
      <c r="AP178" s="139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39"/>
      <c r="BE178" s="139"/>
      <c r="BF178" s="142"/>
      <c r="BG178" s="142"/>
      <c r="BH178" s="142"/>
      <c r="BI178" s="142"/>
      <c r="BJ178" s="142"/>
      <c r="BK178" s="142"/>
      <c r="BL178" s="142"/>
      <c r="BM178" s="142"/>
      <c r="BN178" s="142"/>
      <c r="BO178" s="142"/>
      <c r="BP178" s="142"/>
    </row>
    <row r="179" spans="5:83" ht="8.15" customHeight="1">
      <c r="E179" s="136"/>
      <c r="F179" s="136"/>
      <c r="G179" s="136"/>
      <c r="H179" s="136"/>
      <c r="I179" s="136"/>
      <c r="J179" s="136"/>
      <c r="K179" s="136"/>
      <c r="L179" s="137"/>
      <c r="M179" s="138"/>
      <c r="N179" s="138"/>
      <c r="O179" s="138"/>
      <c r="P179" s="138"/>
      <c r="Q179" s="138"/>
      <c r="R179" s="138"/>
      <c r="U179"/>
      <c r="V179"/>
      <c r="W179"/>
      <c r="X179"/>
      <c r="Y179"/>
      <c r="Z179"/>
      <c r="AA179" s="143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/>
      <c r="AL179"/>
      <c r="AM179"/>
      <c r="AN179"/>
      <c r="AW179" s="136"/>
      <c r="AX179" s="136"/>
      <c r="AY179" s="136"/>
      <c r="AZ179" s="136"/>
      <c r="BA179" s="136"/>
      <c r="BB179" s="136"/>
      <c r="BC179" s="136"/>
      <c r="BD179" s="136"/>
      <c r="BE179" s="136"/>
      <c r="BF179" s="136"/>
      <c r="BG179" s="136"/>
      <c r="BH179" s="136"/>
      <c r="BI179" s="136"/>
      <c r="BJ179" s="136"/>
      <c r="BK179" s="136"/>
      <c r="BL179" s="136"/>
      <c r="BM179" s="136"/>
      <c r="BN179" s="136"/>
      <c r="BO179" s="136"/>
      <c r="BP179" s="136"/>
    </row>
    <row r="180" spans="5:83" ht="8.15" customHeight="1">
      <c r="E180" s="136"/>
      <c r="F180" s="136"/>
      <c r="G180" s="136"/>
      <c r="H180" s="136"/>
      <c r="I180" s="136"/>
      <c r="J180" s="136"/>
      <c r="K180" s="136"/>
      <c r="L180" s="137"/>
      <c r="M180" s="138"/>
      <c r="N180" s="138"/>
      <c r="O180" s="138"/>
      <c r="P180" s="138"/>
      <c r="Q180" s="138"/>
      <c r="R180" s="138"/>
      <c r="U180"/>
      <c r="V180"/>
      <c r="W180"/>
      <c r="X180"/>
      <c r="Y180"/>
      <c r="Z180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5"/>
      <c r="AL180" s="145"/>
      <c r="AM180" s="145"/>
      <c r="AN180" s="145"/>
      <c r="AO180" s="145"/>
      <c r="AP180" s="145"/>
      <c r="AQ180" s="145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6"/>
      <c r="BN180" s="136"/>
      <c r="BO180" s="136"/>
      <c r="BP180" s="136"/>
    </row>
    <row r="181" spans="5:83" ht="8.15" customHeight="1">
      <c r="E181" s="136"/>
      <c r="F181" s="136"/>
      <c r="G181" s="136"/>
      <c r="H181" s="136"/>
      <c r="I181" s="136"/>
      <c r="J181" s="136"/>
      <c r="K181" s="136"/>
      <c r="L181" s="137"/>
      <c r="M181" s="138"/>
      <c r="N181" s="138"/>
      <c r="O181" s="138"/>
      <c r="P181" s="138"/>
      <c r="Q181" s="138"/>
      <c r="R181" s="138"/>
      <c r="U181" s="146"/>
      <c r="V181" s="2"/>
      <c r="W181" s="2"/>
      <c r="X181" s="2"/>
      <c r="Y181" s="2"/>
      <c r="Z181" s="2"/>
      <c r="AA181" s="147"/>
      <c r="AB181" s="147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W181" s="146"/>
      <c r="AX181" s="2"/>
      <c r="AY181" s="2"/>
      <c r="AZ181" s="2"/>
      <c r="BA181" s="2"/>
      <c r="BB181" s="2"/>
      <c r="BC181" s="2"/>
      <c r="BD181" s="2"/>
      <c r="BE181" s="147"/>
      <c r="BF181" s="147"/>
      <c r="BG181" s="147"/>
      <c r="BH181" s="147"/>
      <c r="BI181" s="147"/>
      <c r="BJ181" s="147"/>
      <c r="BK181" s="147"/>
      <c r="BL181" s="147"/>
      <c r="BM181" s="147"/>
      <c r="BN181" s="147"/>
      <c r="BO181" s="147"/>
      <c r="BP181" s="147"/>
      <c r="CB181" s="5"/>
      <c r="CC181" s="5"/>
      <c r="CD181" s="5"/>
      <c r="CE181" s="5"/>
    </row>
    <row r="182" spans="5:83" ht="8.15" customHeight="1">
      <c r="E182" s="136"/>
      <c r="F182" s="136"/>
      <c r="G182" s="136"/>
      <c r="H182" s="136"/>
      <c r="I182" s="136"/>
      <c r="J182" s="136"/>
      <c r="K182" s="136"/>
      <c r="L182" s="137"/>
      <c r="M182" s="138"/>
      <c r="N182" s="138"/>
      <c r="O182" s="138"/>
      <c r="P182" s="138"/>
      <c r="Q182" s="138"/>
      <c r="R182" s="138"/>
      <c r="U182" s="2"/>
      <c r="V182" s="2"/>
      <c r="W182" s="2"/>
      <c r="X182" s="2"/>
      <c r="Y182" s="2"/>
      <c r="Z182" s="2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W182" s="2"/>
      <c r="AX182" s="2"/>
      <c r="AY182" s="2"/>
      <c r="AZ182" s="2"/>
      <c r="BA182" s="2"/>
      <c r="BB182" s="2"/>
      <c r="BC182" s="2"/>
      <c r="BD182" s="2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CB182" s="5"/>
      <c r="CC182" s="5"/>
      <c r="CD182" s="5"/>
      <c r="CE182" s="5"/>
    </row>
    <row r="183" spans="5:83" ht="8.15" customHeight="1">
      <c r="E183" s="136"/>
      <c r="F183" s="136"/>
      <c r="G183" s="136"/>
      <c r="H183" s="136"/>
      <c r="I183" s="136"/>
      <c r="J183" s="136"/>
      <c r="K183" s="136"/>
      <c r="L183" s="137"/>
      <c r="M183" s="138"/>
      <c r="N183" s="138"/>
      <c r="O183" s="138"/>
      <c r="P183" s="138"/>
      <c r="Q183" s="138"/>
      <c r="R183" s="138"/>
      <c r="U183" s="2"/>
      <c r="V183" s="2"/>
      <c r="W183" s="2"/>
      <c r="X183" s="2"/>
      <c r="Y183" s="2"/>
      <c r="Z183" s="2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W183" s="2"/>
      <c r="AX183" s="2"/>
      <c r="AY183" s="2"/>
      <c r="AZ183" s="2"/>
      <c r="BA183" s="2"/>
      <c r="BB183" s="2"/>
      <c r="BC183" s="2"/>
      <c r="BD183" s="2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CB183" s="5"/>
      <c r="CC183" s="5"/>
      <c r="CD183" s="5"/>
      <c r="CE183" s="5"/>
    </row>
    <row r="184" spans="5:83" ht="8.15" customHeight="1">
      <c r="F184" s="137"/>
      <c r="G184" s="137"/>
      <c r="H184" s="137"/>
      <c r="I184" s="137"/>
      <c r="J184" s="137"/>
      <c r="K184" s="137"/>
      <c r="Q184" s="137"/>
    </row>
    <row r="185" spans="5:83" ht="8.15" customHeight="1">
      <c r="F185" s="137"/>
      <c r="G185" s="137"/>
      <c r="H185" s="137"/>
      <c r="I185" s="137"/>
      <c r="J185" s="137"/>
      <c r="K185" s="137"/>
      <c r="Q185" s="137"/>
    </row>
    <row r="186" spans="5:83" ht="8.15" customHeight="1">
      <c r="E186" s="136"/>
      <c r="F186" s="136"/>
      <c r="G186" s="136"/>
      <c r="H186" s="136"/>
      <c r="I186" s="136"/>
      <c r="J186" s="136"/>
      <c r="K186" s="136"/>
      <c r="L186" s="137"/>
      <c r="M186" s="149"/>
      <c r="N186" s="149"/>
      <c r="O186" s="149"/>
      <c r="P186" s="149"/>
      <c r="Q186" s="149"/>
      <c r="R186" s="149"/>
    </row>
    <row r="187" spans="5:83" ht="8.15" customHeight="1">
      <c r="E187" s="136"/>
      <c r="F187" s="136"/>
      <c r="G187" s="136"/>
      <c r="H187" s="136"/>
      <c r="I187" s="136"/>
      <c r="J187" s="136"/>
      <c r="K187" s="136"/>
      <c r="L187" s="137"/>
      <c r="M187" s="149"/>
      <c r="N187" s="149"/>
      <c r="O187" s="149"/>
      <c r="P187" s="149"/>
      <c r="Q187" s="149"/>
      <c r="R187" s="149"/>
    </row>
    <row r="188" spans="5:83" ht="8.15" customHeight="1">
      <c r="E188" s="136"/>
      <c r="F188" s="136"/>
      <c r="G188" s="136"/>
      <c r="H188" s="136"/>
      <c r="I188" s="136"/>
      <c r="J188" s="136"/>
      <c r="K188" s="136"/>
      <c r="L188" s="137"/>
      <c r="M188" s="149"/>
      <c r="N188" s="149"/>
      <c r="O188" s="149"/>
      <c r="P188" s="149"/>
      <c r="Q188" s="149"/>
      <c r="R188" s="149"/>
    </row>
    <row r="189" spans="5:83" ht="8.15" customHeight="1">
      <c r="E189" s="136"/>
      <c r="F189" s="136"/>
      <c r="G189" s="136"/>
      <c r="H189" s="136"/>
      <c r="I189" s="136"/>
      <c r="J189" s="136"/>
      <c r="K189" s="136"/>
      <c r="L189" s="137"/>
      <c r="M189" s="149"/>
      <c r="N189" s="149"/>
      <c r="O189" s="149"/>
      <c r="P189" s="149"/>
      <c r="Q189" s="149"/>
      <c r="R189" s="149"/>
    </row>
    <row r="190" spans="5:83" ht="8.15" customHeight="1">
      <c r="E190" s="136"/>
      <c r="F190" s="136"/>
      <c r="G190" s="136"/>
      <c r="H190" s="136"/>
      <c r="I190" s="136"/>
      <c r="J190" s="136"/>
      <c r="K190" s="136"/>
      <c r="L190" s="137"/>
      <c r="M190" s="149"/>
      <c r="N190" s="149"/>
      <c r="O190" s="149"/>
      <c r="P190" s="149"/>
      <c r="Q190" s="149"/>
      <c r="R190" s="149"/>
    </row>
    <row r="191" spans="5:83" ht="8.15" customHeight="1">
      <c r="E191" s="136"/>
      <c r="F191" s="136"/>
      <c r="G191" s="136"/>
      <c r="H191" s="136"/>
      <c r="I191" s="136"/>
      <c r="J191" s="136"/>
      <c r="K191" s="136"/>
      <c r="L191" s="137"/>
      <c r="M191" s="149"/>
      <c r="N191" s="149"/>
      <c r="O191" s="149"/>
      <c r="P191" s="149"/>
      <c r="Q191" s="149"/>
      <c r="R191" s="149"/>
    </row>
    <row r="192" spans="5:83" ht="8.15" customHeight="1">
      <c r="E192" s="136"/>
      <c r="F192" s="136"/>
      <c r="G192" s="136"/>
      <c r="H192" s="136"/>
      <c r="I192" s="136"/>
      <c r="J192" s="136"/>
      <c r="K192" s="136"/>
      <c r="L192" s="137"/>
      <c r="M192" s="149"/>
      <c r="N192" s="149"/>
      <c r="O192" s="149"/>
      <c r="P192" s="149"/>
      <c r="Q192" s="149"/>
      <c r="R192" s="149"/>
    </row>
    <row r="193" spans="5:80" ht="8.15" customHeight="1">
      <c r="E193" s="136"/>
      <c r="F193" s="136"/>
      <c r="G193" s="136"/>
      <c r="H193" s="136"/>
      <c r="I193" s="136"/>
      <c r="J193" s="136"/>
      <c r="K193" s="136"/>
      <c r="L193" s="137"/>
      <c r="M193" s="149"/>
      <c r="N193" s="149"/>
      <c r="O193" s="149"/>
      <c r="P193" s="149"/>
      <c r="Q193" s="149"/>
      <c r="R193" s="149"/>
    </row>
    <row r="194" spans="5:80" ht="8.15" customHeight="1">
      <c r="E194" s="136"/>
      <c r="F194" s="136"/>
      <c r="G194" s="136"/>
      <c r="H194" s="136"/>
      <c r="I194" s="136"/>
      <c r="J194" s="136"/>
      <c r="K194" s="136"/>
      <c r="L194" s="137"/>
      <c r="M194" s="149"/>
      <c r="N194" s="149"/>
      <c r="O194" s="149"/>
      <c r="P194" s="149"/>
      <c r="Q194" s="149"/>
      <c r="R194" s="149"/>
    </row>
    <row r="195" spans="5:80" ht="8.15" customHeight="1">
      <c r="E195" s="136"/>
      <c r="F195" s="136"/>
      <c r="G195" s="136"/>
      <c r="H195" s="136"/>
      <c r="I195" s="136"/>
      <c r="J195" s="136"/>
      <c r="K195" s="136"/>
      <c r="L195" s="137"/>
      <c r="M195" s="149"/>
      <c r="N195" s="149"/>
      <c r="O195" s="149"/>
      <c r="P195" s="149"/>
      <c r="Q195" s="149"/>
      <c r="R195" s="149"/>
    </row>
    <row r="196" spans="5:80" ht="8.15" customHeight="1">
      <c r="F196" s="137"/>
      <c r="G196" s="137"/>
      <c r="H196" s="137"/>
      <c r="I196" s="137"/>
      <c r="J196" s="137"/>
      <c r="K196" s="137"/>
      <c r="O196" s="150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</row>
    <row r="197" spans="5:80" ht="8.15" customHeight="1">
      <c r="F197" s="137"/>
      <c r="G197" s="137"/>
      <c r="H197" s="137"/>
      <c r="I197" s="137"/>
      <c r="J197" s="137"/>
      <c r="K197" s="137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</row>
    <row r="198" spans="5:80" ht="8.15" customHeight="1"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</row>
    <row r="199" spans="5:80" ht="8.15" customHeight="1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5"/>
      <c r="AE199" s="5"/>
      <c r="AF199" s="5"/>
      <c r="AG199" s="2"/>
      <c r="AH199" s="2"/>
      <c r="AI199" s="2"/>
      <c r="AJ199" s="2"/>
      <c r="AK199" s="2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6"/>
      <c r="BE199" s="2"/>
      <c r="BF199" s="2"/>
      <c r="BG199" s="2"/>
      <c r="BH199" s="2"/>
      <c r="BI199" s="147"/>
      <c r="BJ199" s="147"/>
      <c r="BK199" s="147"/>
      <c r="BL199" s="147"/>
      <c r="BM199" s="147"/>
      <c r="BN199" s="147"/>
      <c r="BO199" s="147"/>
      <c r="BP199" s="147"/>
      <c r="BQ199" s="147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2"/>
      <c r="BE200" s="2"/>
      <c r="BF200" s="2"/>
      <c r="BG200" s="2"/>
      <c r="BH200" s="2"/>
      <c r="BI200" s="148"/>
      <c r="BJ200" s="148"/>
      <c r="BK200" s="148"/>
      <c r="BL200" s="148"/>
      <c r="BM200" s="148"/>
      <c r="BN200" s="148"/>
      <c r="BO200" s="148"/>
      <c r="BP200" s="148"/>
      <c r="BQ200" s="148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52"/>
      <c r="P201" s="52"/>
      <c r="Q201" s="52"/>
      <c r="R201" s="52"/>
      <c r="S201" s="52"/>
      <c r="T201" s="52"/>
      <c r="U201" s="52"/>
      <c r="V201" s="52"/>
      <c r="W201" s="2"/>
      <c r="X201" s="52"/>
      <c r="Y201" s="52"/>
      <c r="Z201" s="52"/>
      <c r="AA201" s="52"/>
      <c r="AB201" s="52"/>
      <c r="AC201" s="52"/>
      <c r="AD201" s="5"/>
      <c r="AE201" s="5"/>
      <c r="AF201" s="5"/>
      <c r="AG201" s="2"/>
      <c r="AH201" s="2"/>
      <c r="AI201" s="2"/>
      <c r="AJ201" s="2"/>
      <c r="AK201" s="2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2"/>
      <c r="BE201" s="2"/>
      <c r="BF201" s="2"/>
      <c r="BG201" s="2"/>
      <c r="BH201" s="2"/>
      <c r="BI201" s="148"/>
      <c r="BJ201" s="148"/>
      <c r="BK201" s="148"/>
      <c r="BL201" s="148"/>
      <c r="BM201" s="148"/>
      <c r="BN201" s="148"/>
      <c r="BO201" s="148"/>
      <c r="BP201" s="148"/>
      <c r="BQ201" s="148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"/>
      <c r="AE202" s="5"/>
      <c r="AF202" s="5"/>
      <c r="AG202" s="139"/>
      <c r="AH202" s="139"/>
      <c r="AI202" s="139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BD202"/>
      <c r="BR202" s="5"/>
      <c r="BS202" s="5"/>
      <c r="BT202" s="5"/>
      <c r="BU202" s="5"/>
      <c r="BV202" s="5"/>
      <c r="BW202" s="5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5"/>
      <c r="AE203" s="5"/>
      <c r="AF203" s="5"/>
      <c r="AG203" s="139"/>
      <c r="AH203" s="139"/>
      <c r="AI203" s="139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39"/>
      <c r="AH204" s="139"/>
      <c r="AI204" s="139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W204"/>
      <c r="BE204" s="156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5"/>
      <c r="AE205" s="5"/>
      <c r="AF205" s="5"/>
      <c r="AG205" s="139"/>
      <c r="AH205" s="139"/>
      <c r="AI205" s="139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5"/>
      <c r="AE206" s="5"/>
      <c r="AF206" s="5"/>
      <c r="AG206" s="139"/>
      <c r="AH206" s="139"/>
      <c r="AI206" s="139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</row>
    <row r="207" spans="5:80" ht="8.15" customHeight="1"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spans="5:80" ht="8.15" customHeight="1"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5"/>
      <c r="AE208" s="5"/>
      <c r="AF208" s="5"/>
      <c r="AG208" s="159"/>
      <c r="AH208" s="159"/>
      <c r="AI208" s="159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6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69" ht="8.15" customHeight="1"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5"/>
      <c r="AE209" s="5"/>
      <c r="AF209" s="5"/>
      <c r="AG209" s="159"/>
      <c r="AH209" s="159"/>
      <c r="AI209" s="159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69" ht="8.15" customHeight="1"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5"/>
      <c r="AE210" s="5"/>
      <c r="AF210" s="5"/>
      <c r="AG210" s="159"/>
      <c r="AH210" s="159"/>
      <c r="AI210" s="159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69" ht="8.15" customHeight="1"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5"/>
      <c r="AE211" s="5"/>
      <c r="AF211" s="5"/>
      <c r="AG211" s="159"/>
      <c r="AH211" s="159"/>
      <c r="AI211" s="159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69" ht="8.15" customHeight="1"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5"/>
      <c r="AE212" s="5"/>
      <c r="AF212" s="5"/>
      <c r="AG212" s="159"/>
      <c r="AH212" s="159"/>
      <c r="AI212" s="159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69" ht="8.15" customHeight="1"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69" ht="8.15" customHeight="1"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69" ht="8.15" customHeight="1"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69" ht="8.15" customHeight="1"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69" ht="8.15" customHeight="1">
      <c r="E217" s="310"/>
      <c r="F217" s="310"/>
      <c r="G217" s="310"/>
      <c r="H217" s="310"/>
      <c r="I217" s="310"/>
      <c r="J217" s="310"/>
      <c r="K217" s="310"/>
      <c r="L217" s="310"/>
      <c r="M217" s="310"/>
      <c r="N217" s="310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69" ht="8.15" customHeight="1">
      <c r="E218" s="310"/>
      <c r="F218" s="310"/>
      <c r="G218" s="310"/>
      <c r="H218" s="310"/>
      <c r="I218" s="310"/>
      <c r="J218" s="310"/>
      <c r="K218" s="310"/>
      <c r="L218" s="310"/>
      <c r="M218" s="310"/>
      <c r="N218" s="310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69" ht="8.15" customHeight="1">
      <c r="E219" s="310"/>
      <c r="F219" s="310"/>
      <c r="G219" s="310"/>
      <c r="H219" s="310"/>
      <c r="I219" s="310"/>
      <c r="J219" s="310"/>
      <c r="K219" s="310"/>
      <c r="L219" s="310"/>
      <c r="M219" s="310"/>
      <c r="N219" s="310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69" ht="8.15" customHeight="1">
      <c r="E220" s="310"/>
      <c r="F220" s="310"/>
      <c r="G220" s="310"/>
      <c r="H220" s="310"/>
      <c r="I220" s="310"/>
      <c r="J220" s="310"/>
      <c r="K220" s="310"/>
      <c r="L220" s="310"/>
      <c r="M220" s="310"/>
      <c r="N220" s="310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69" ht="8.15" customHeight="1"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69" ht="8.15" customHeight="1">
      <c r="O222" s="205"/>
      <c r="P222" s="205"/>
      <c r="Q222" s="205"/>
      <c r="R222" s="205"/>
      <c r="S222" s="205"/>
      <c r="T222" s="205"/>
      <c r="U222" s="205"/>
      <c r="V222" s="205"/>
      <c r="W222" s="205"/>
      <c r="X222" s="205"/>
      <c r="Y222" s="205"/>
      <c r="Z222" s="205"/>
      <c r="AA222" s="205"/>
      <c r="AB222" s="205"/>
      <c r="AC222" s="205"/>
      <c r="AD222" s="5"/>
      <c r="AE222" s="5"/>
      <c r="AF222" s="5"/>
      <c r="AG222" s="309"/>
      <c r="AH222" s="309"/>
      <c r="AI222" s="309"/>
      <c r="AJ222" s="309"/>
      <c r="AK222" s="309"/>
      <c r="AL222" s="309"/>
      <c r="AM222" s="309"/>
      <c r="AN222" s="309"/>
      <c r="AO222" s="309"/>
      <c r="AP222" s="309"/>
      <c r="AQ222" s="309"/>
      <c r="AR222" s="309"/>
      <c r="AS222" s="309"/>
      <c r="AT222" s="309"/>
      <c r="AU222" s="309"/>
      <c r="AV222" s="309"/>
      <c r="AW222" s="309"/>
      <c r="AX222" s="309"/>
      <c r="AY222" s="309"/>
      <c r="AZ222" s="309"/>
      <c r="BA222" s="309"/>
      <c r="BB222" s="309"/>
      <c r="BC222" s="309"/>
      <c r="BD222" s="5"/>
    </row>
    <row r="223" spans="5:69" ht="8.15" customHeight="1">
      <c r="O223" s="205"/>
      <c r="P223" s="205"/>
      <c r="Q223" s="205"/>
      <c r="R223" s="205"/>
      <c r="S223" s="205"/>
      <c r="T223" s="205"/>
      <c r="U223" s="205"/>
      <c r="V223" s="205"/>
      <c r="W223" s="205"/>
      <c r="X223" s="205"/>
      <c r="Y223" s="205"/>
      <c r="Z223" s="205"/>
      <c r="AA223" s="205"/>
      <c r="AB223" s="205"/>
      <c r="AC223" s="205"/>
      <c r="AD223" s="5"/>
      <c r="AE223" s="5"/>
      <c r="AF223" s="5"/>
      <c r="AG223" s="309"/>
      <c r="AH223" s="309"/>
      <c r="AI223" s="309"/>
      <c r="AJ223" s="309"/>
      <c r="AK223" s="309"/>
      <c r="AL223" s="309"/>
      <c r="AM223" s="309"/>
      <c r="AN223" s="309"/>
      <c r="AO223" s="309"/>
      <c r="AP223" s="309"/>
      <c r="AQ223" s="309"/>
      <c r="AR223" s="309"/>
      <c r="AS223" s="309"/>
      <c r="AT223" s="309"/>
      <c r="AU223" s="309"/>
      <c r="AV223" s="309"/>
      <c r="AW223" s="309"/>
      <c r="AX223" s="309"/>
      <c r="AY223" s="309"/>
      <c r="AZ223" s="309"/>
      <c r="BA223" s="309"/>
      <c r="BB223" s="309"/>
      <c r="BC223" s="309"/>
      <c r="BD223" s="5"/>
    </row>
    <row r="224" spans="5:69" ht="8.15" customHeight="1">
      <c r="E224" s="308"/>
      <c r="F224" s="308"/>
      <c r="G224" s="308"/>
      <c r="H224" s="308"/>
      <c r="I224" s="308"/>
      <c r="J224" s="308"/>
      <c r="K224" s="308"/>
      <c r="L224" s="308"/>
      <c r="M224" s="308"/>
      <c r="N224" s="308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5"/>
      <c r="AE224" s="5"/>
      <c r="AF224" s="5"/>
      <c r="AG224" s="301"/>
      <c r="AH224" s="301"/>
      <c r="AI224" s="301"/>
      <c r="AJ224" s="301"/>
      <c r="AK224" s="301"/>
      <c r="AL224" s="307"/>
      <c r="AM224" s="307"/>
      <c r="AN224" s="307"/>
      <c r="AO224" s="307"/>
      <c r="AP224" s="307"/>
      <c r="AQ224" s="307"/>
      <c r="AR224" s="307"/>
      <c r="AS224" s="307"/>
      <c r="AT224" s="307"/>
      <c r="AU224" s="307"/>
      <c r="AV224" s="307"/>
      <c r="AW224" s="307"/>
      <c r="AX224" s="307"/>
      <c r="AY224" s="307"/>
      <c r="AZ224" s="307"/>
      <c r="BA224" s="307"/>
      <c r="BB224" s="307"/>
      <c r="BC224" s="307"/>
      <c r="BD224" s="308"/>
      <c r="BE224" s="301"/>
      <c r="BF224" s="301"/>
      <c r="BG224" s="301"/>
      <c r="BH224" s="301"/>
      <c r="BI224" s="307"/>
      <c r="BJ224" s="307"/>
      <c r="BK224" s="307"/>
      <c r="BL224" s="307"/>
      <c r="BM224" s="147"/>
      <c r="BN224" s="307"/>
      <c r="BO224" s="307"/>
      <c r="BP224" s="307"/>
      <c r="BQ224" s="307"/>
    </row>
    <row r="225" spans="5:83" ht="8.15" customHeight="1">
      <c r="E225" s="308"/>
      <c r="F225" s="308"/>
      <c r="G225" s="308"/>
      <c r="H225" s="308"/>
      <c r="I225" s="308"/>
      <c r="J225" s="308"/>
      <c r="K225" s="308"/>
      <c r="L225" s="308"/>
      <c r="M225" s="308"/>
      <c r="N225" s="308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5"/>
      <c r="AE225" s="5"/>
      <c r="AF225" s="5"/>
      <c r="AG225" s="301"/>
      <c r="AH225" s="301"/>
      <c r="AI225" s="301"/>
      <c r="AJ225" s="301"/>
      <c r="AK225" s="301"/>
      <c r="AL225" s="304"/>
      <c r="AM225" s="304"/>
      <c r="AN225" s="304"/>
      <c r="AO225" s="304"/>
      <c r="AP225" s="304"/>
      <c r="AQ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D225" s="301"/>
      <c r="BE225" s="301"/>
      <c r="BF225" s="301"/>
      <c r="BG225" s="301"/>
      <c r="BH225" s="301"/>
      <c r="BI225" s="304"/>
      <c r="BJ225" s="304"/>
      <c r="BK225" s="304"/>
      <c r="BL225" s="304"/>
      <c r="BM225" s="304"/>
      <c r="BN225" s="304"/>
      <c r="BO225" s="304"/>
      <c r="BP225" s="304"/>
      <c r="BQ225" s="304"/>
    </row>
    <row r="226" spans="5:83" ht="8.15" customHeight="1">
      <c r="E226" s="308"/>
      <c r="F226" s="308"/>
      <c r="G226" s="308"/>
      <c r="H226" s="308"/>
      <c r="I226" s="308"/>
      <c r="J226" s="308"/>
      <c r="K226" s="308"/>
      <c r="L226" s="308"/>
      <c r="M226" s="308"/>
      <c r="N226" s="308"/>
      <c r="O226" s="303"/>
      <c r="P226" s="303"/>
      <c r="Q226" s="303"/>
      <c r="R226" s="303"/>
      <c r="S226" s="303"/>
      <c r="T226" s="303"/>
      <c r="U226" s="303"/>
      <c r="V226" s="303"/>
      <c r="W226" s="303"/>
      <c r="X226" s="303"/>
      <c r="Y226" s="303"/>
      <c r="Z226" s="303"/>
      <c r="AA226" s="303"/>
      <c r="AB226" s="303"/>
      <c r="AC226" s="303"/>
      <c r="AD226" s="5"/>
      <c r="AE226" s="5"/>
      <c r="AF226" s="5"/>
      <c r="AG226" s="301"/>
      <c r="AH226" s="301"/>
      <c r="AI226" s="301"/>
      <c r="AJ226" s="301"/>
      <c r="AK226" s="301"/>
      <c r="AL226" s="304"/>
      <c r="AM226" s="304"/>
      <c r="AN226" s="304"/>
      <c r="AO226" s="304"/>
      <c r="AP226" s="304"/>
      <c r="AQ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D226" s="301"/>
      <c r="BE226" s="301"/>
      <c r="BF226" s="301"/>
      <c r="BG226" s="301"/>
      <c r="BH226" s="301"/>
      <c r="BI226" s="304"/>
      <c r="BJ226" s="304"/>
      <c r="BK226" s="304"/>
      <c r="BL226" s="304"/>
      <c r="BM226" s="304"/>
      <c r="BN226" s="304"/>
      <c r="BO226" s="304"/>
      <c r="BP226" s="304"/>
      <c r="BQ226" s="304"/>
    </row>
    <row r="227" spans="5:83" ht="8.15" customHeight="1">
      <c r="E227" s="308"/>
      <c r="F227" s="308"/>
      <c r="G227" s="308"/>
      <c r="H227" s="308"/>
      <c r="I227" s="308"/>
      <c r="J227" s="308"/>
      <c r="K227" s="308"/>
      <c r="L227" s="308"/>
      <c r="M227" s="308"/>
      <c r="N227" s="308"/>
      <c r="O227" s="303"/>
      <c r="P227" s="303"/>
      <c r="Q227" s="303"/>
      <c r="R227" s="303"/>
      <c r="S227" s="303"/>
      <c r="T227" s="303"/>
      <c r="U227" s="303"/>
      <c r="V227" s="303"/>
      <c r="W227" s="303"/>
      <c r="X227" s="303"/>
      <c r="Y227" s="303"/>
      <c r="Z227" s="303"/>
      <c r="AA227" s="303"/>
      <c r="AB227" s="303"/>
      <c r="AC227" s="303"/>
      <c r="AD227" s="5"/>
      <c r="AE227" s="5"/>
      <c r="AF227" s="5"/>
      <c r="AG227" s="305"/>
      <c r="AH227" s="305"/>
      <c r="AI227" s="305"/>
      <c r="AJ227" s="306"/>
      <c r="AK227" s="306"/>
      <c r="AL227" s="306"/>
      <c r="AM227" s="306"/>
      <c r="AN227" s="306"/>
      <c r="AO227" s="306"/>
      <c r="AP227" s="306"/>
      <c r="AQ227" s="306"/>
      <c r="AR227" s="306"/>
      <c r="AS227" s="306"/>
      <c r="AT227" s="306"/>
      <c r="AU227" s="306"/>
      <c r="AV227" s="5"/>
      <c r="AW227" s="5"/>
      <c r="AX227" s="5"/>
      <c r="AY227" s="5"/>
      <c r="AZ227" s="5"/>
      <c r="BA227" s="5"/>
      <c r="BB227" s="5"/>
      <c r="BC227" s="5"/>
      <c r="BD227"/>
    </row>
    <row r="228" spans="5:83" ht="8.15" customHeight="1">
      <c r="E228" s="301"/>
      <c r="F228" s="301"/>
      <c r="G228" s="301"/>
      <c r="H228" s="301"/>
      <c r="I228" s="301"/>
      <c r="J228" s="301"/>
      <c r="K228" s="301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  <c r="AA228" s="301"/>
      <c r="AB228" s="301"/>
      <c r="AC228" s="301"/>
      <c r="AD228" s="5"/>
      <c r="AE228" s="5"/>
      <c r="AF228" s="5"/>
      <c r="AG228" s="305"/>
      <c r="AH228" s="305"/>
      <c r="AI228" s="305"/>
      <c r="AJ228" s="302"/>
      <c r="AK228" s="302"/>
      <c r="AL228" s="302"/>
      <c r="AM228" s="302"/>
      <c r="AN228" s="302"/>
      <c r="AO228" s="302"/>
      <c r="AP228" s="302"/>
      <c r="AQ228" s="302"/>
      <c r="AR228" s="302"/>
      <c r="AS228" s="302"/>
      <c r="AT228" s="302"/>
      <c r="AU228" s="302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5:83" ht="8.15" customHeight="1">
      <c r="E229" s="301"/>
      <c r="F229" s="301"/>
      <c r="G229" s="301"/>
      <c r="H229" s="301"/>
      <c r="I229" s="301"/>
      <c r="J229" s="301"/>
      <c r="K229" s="301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  <c r="AA229" s="301"/>
      <c r="AB229" s="301"/>
      <c r="AC229" s="301"/>
      <c r="AD229" s="5"/>
      <c r="AE229" s="5"/>
      <c r="AF229" s="5"/>
      <c r="AG229" s="305"/>
      <c r="AH229" s="305"/>
      <c r="AI229" s="305"/>
      <c r="AJ229" s="302"/>
      <c r="AK229" s="302"/>
      <c r="AL229" s="302"/>
      <c r="AM229" s="302"/>
      <c r="AN229" s="302"/>
      <c r="AO229" s="302"/>
      <c r="AP229" s="302"/>
      <c r="AQ229" s="302"/>
      <c r="AR229" s="302"/>
      <c r="AS229" s="302"/>
      <c r="AT229" s="302"/>
      <c r="AU229" s="302"/>
      <c r="AV229" s="5"/>
      <c r="AW229" s="5"/>
      <c r="AX229" s="5"/>
      <c r="AY229" s="5"/>
      <c r="AZ229" s="5"/>
      <c r="BA229" s="5"/>
      <c r="BB229" s="5"/>
      <c r="BC229" s="5"/>
      <c r="BD229" s="5"/>
      <c r="BE229" s="156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5:83" ht="8.15" customHeight="1">
      <c r="E230" s="301"/>
      <c r="F230" s="301"/>
      <c r="G230" s="301"/>
      <c r="H230" s="301"/>
      <c r="I230" s="301"/>
      <c r="J230" s="301"/>
      <c r="K230" s="301"/>
      <c r="L230" s="301"/>
      <c r="M230" s="301"/>
      <c r="N230" s="301"/>
      <c r="O230" s="303"/>
      <c r="P230" s="303"/>
      <c r="Q230" s="303"/>
      <c r="R230" s="303"/>
      <c r="S230" s="303"/>
      <c r="T230" s="303"/>
      <c r="U230" s="303"/>
      <c r="V230" s="303"/>
      <c r="W230" s="303"/>
      <c r="X230" s="303"/>
      <c r="Y230" s="303"/>
      <c r="Z230" s="303"/>
      <c r="AA230" s="303"/>
      <c r="AB230" s="303"/>
      <c r="AC230" s="303"/>
      <c r="AD230" s="5"/>
      <c r="AE230" s="5"/>
      <c r="AF230" s="5"/>
      <c r="AG230" s="305"/>
      <c r="AH230" s="305"/>
      <c r="AI230" s="305"/>
      <c r="AJ230" s="302"/>
      <c r="AK230" s="302"/>
      <c r="AL230" s="302"/>
      <c r="AM230" s="302"/>
      <c r="AN230" s="302"/>
      <c r="AO230" s="302"/>
      <c r="AP230" s="302"/>
      <c r="AQ230" s="302"/>
      <c r="AR230" s="302"/>
      <c r="AS230" s="302"/>
      <c r="AT230" s="302"/>
      <c r="AU230" s="302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301"/>
      <c r="F231" s="301"/>
      <c r="G231" s="301"/>
      <c r="H231" s="301"/>
      <c r="I231" s="301"/>
      <c r="J231" s="301"/>
      <c r="K231" s="301"/>
      <c r="L231" s="301"/>
      <c r="M231" s="301"/>
      <c r="N231" s="301"/>
      <c r="O231" s="303"/>
      <c r="P231" s="303"/>
      <c r="Q231" s="303"/>
      <c r="R231" s="303"/>
      <c r="S231" s="303"/>
      <c r="T231" s="303"/>
      <c r="U231" s="303"/>
      <c r="V231" s="303"/>
      <c r="W231" s="303"/>
      <c r="X231" s="303"/>
      <c r="Y231" s="303"/>
      <c r="Z231" s="303"/>
      <c r="AA231" s="303"/>
      <c r="AB231" s="303"/>
      <c r="AC231" s="303"/>
      <c r="AD231" s="5"/>
      <c r="AE231" s="5"/>
      <c r="AF231" s="5"/>
      <c r="AG231" s="305"/>
      <c r="AH231" s="305"/>
      <c r="AI231" s="305"/>
      <c r="AJ231" s="302"/>
      <c r="AK231" s="302"/>
      <c r="AL231" s="302"/>
      <c r="AM231" s="302"/>
      <c r="AN231" s="302"/>
      <c r="AO231" s="302"/>
      <c r="AP231" s="302"/>
      <c r="AQ231" s="302"/>
      <c r="AR231" s="302"/>
      <c r="AS231" s="302"/>
      <c r="AT231" s="302"/>
      <c r="AU231" s="302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spans="5:83" ht="8.15" customHeight="1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formatCells="0"/>
  <mergeCells count="365"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  <mergeCell ref="BT17:CE18"/>
    <mergeCell ref="BT19:BW21"/>
    <mergeCell ref="BX19:CA21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N27:V32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AP38:BH42"/>
    <mergeCell ref="BI43:BL44"/>
    <mergeCell ref="W27:AO32"/>
    <mergeCell ref="AP27:BH29"/>
    <mergeCell ref="BT27:BW29"/>
    <mergeCell ref="BX27:CA29"/>
    <mergeCell ref="BI22:BS23"/>
    <mergeCell ref="BJ25:BP26"/>
    <mergeCell ref="AP25:AS26"/>
    <mergeCell ref="AT25:BD26"/>
    <mergeCell ref="AP33:BH37"/>
    <mergeCell ref="J49:M90"/>
    <mergeCell ref="N49:V67"/>
    <mergeCell ref="AZ61:BD62"/>
    <mergeCell ref="AP61:AY62"/>
    <mergeCell ref="AP64:AY65"/>
    <mergeCell ref="BM53:BP54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M72:BP73"/>
    <mergeCell ref="BI88:BK89"/>
    <mergeCell ref="BM88:BP89"/>
    <mergeCell ref="N68:V90"/>
    <mergeCell ref="W68:AO90"/>
    <mergeCell ref="BI68:BS69"/>
    <mergeCell ref="AP49:BH53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E106:F110"/>
    <mergeCell ref="G106:M110"/>
    <mergeCell ref="N106:V110"/>
    <mergeCell ref="W106:AO110"/>
    <mergeCell ref="AP106:BH110"/>
    <mergeCell ref="BT106:BW110"/>
    <mergeCell ref="BX106:CA110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AX119:BF120"/>
    <mergeCell ref="BX122:CA125"/>
    <mergeCell ref="CB122:CE125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I142:BM143"/>
    <mergeCell ref="BN142:BQ143"/>
    <mergeCell ref="BR142:BS143"/>
    <mergeCell ref="BP144:BR145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T49:BW67"/>
    <mergeCell ref="P10:P11"/>
    <mergeCell ref="P12:P13"/>
    <mergeCell ref="AK12:AP13"/>
    <mergeCell ref="AQ12:AZ13"/>
    <mergeCell ref="Q12:AH13"/>
    <mergeCell ref="Q9:AH11"/>
    <mergeCell ref="BJ116:BR117"/>
    <mergeCell ref="BI126:BS127"/>
    <mergeCell ref="BI132:BS133"/>
    <mergeCell ref="BK144:BO145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I95:BK96"/>
    <mergeCell ref="BI84:BS85"/>
    <mergeCell ref="BI86:BK87"/>
    <mergeCell ref="BE103:BG104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AP73:BH81"/>
    <mergeCell ref="AZ87:BD88"/>
    <mergeCell ref="AP69:BH71"/>
    <mergeCell ref="BI70:BK71"/>
    <mergeCell ref="AP84:AY85"/>
    <mergeCell ref="AP87:AY88"/>
    <mergeCell ref="CB68:CE90"/>
    <mergeCell ref="BM95:BP96"/>
    <mergeCell ref="BQ40:BS41"/>
    <mergeCell ref="AZ43:BD44"/>
    <mergeCell ref="BE43:BG44"/>
    <mergeCell ref="CB49:CE67"/>
    <mergeCell ref="CB33:CE48"/>
    <mergeCell ref="CF106:CI110"/>
    <mergeCell ref="CF111:CI115"/>
    <mergeCell ref="BQ100:BS101"/>
    <mergeCell ref="BT91:BW105"/>
    <mergeCell ref="BX91:CA105"/>
    <mergeCell ref="CB91:CE105"/>
    <mergeCell ref="BI98:BS99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AP111:BH112"/>
    <mergeCell ref="BI111:BP112"/>
    <mergeCell ref="BQ111:BS112"/>
    <mergeCell ref="AP113:AU114"/>
    <mergeCell ref="AV113:BD114"/>
    <mergeCell ref="BE113:BG114"/>
    <mergeCell ref="BI113:BL114"/>
    <mergeCell ref="BM113:BP114"/>
    <mergeCell ref="BQ113:BS114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15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BM46:BP47 BM43:BP44 BM113" xr:uid="{C882E57F-0893-46D7-B05E-1F52C4CC297D}"/>
    <dataValidation type="list" allowBlank="1" showInputMessage="1" showErrorMessage="1" sqref="AQ8:AU9" xr:uid="{FE800C2A-6337-479F-BBB0-FB3AA0BF1D3F}">
      <formula1>$CP$22:$CP$29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BI142" xr:uid="{5B0F2A5A-B560-4B6F-BC40-9761023FAC22}">
      <formula1>$CK$28:$CK$31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BQ111:BS112" xr:uid="{CC39FF7F-CBCC-489C-9EA9-2FC86B95927D}">
      <formula1>$CM$113:$CM$115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Props1.xml><?xml version="1.0" encoding="utf-8"?>
<ds:datastoreItem xmlns:ds="http://schemas.openxmlformats.org/officeDocument/2006/customXml" ds:itemID="{3B863D35-76A9-458B-8C19-897ABA72F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ENNNUN-2667_T</vt:lpstr>
      <vt:lpstr>'ENNNUN-2667_T'!Print_Area</vt:lpstr>
      <vt:lpstr>'ENNNUN-2667_T'!Print_Titles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2024-10-03T23:25:03Z</cp:lastPrinted>
  <dcterms:created xsi:type="dcterms:W3CDTF">2023-06-07T07:19:53Z</dcterms:created>
  <dcterms:modified xsi:type="dcterms:W3CDTF">2025-02-03T08:34:41Z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2546000</vt:r8>
  </property>
</Properties>
</file>