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★A03G/"/>
    </mc:Choice>
  </mc:AlternateContent>
  <xr:revisionPtr revIDLastSave="1" documentId="8_{07D10336-8160-4FAD-BE65-759E4F49702D}" xr6:coauthVersionLast="47" xr6:coauthVersionMax="47" xr10:uidLastSave="{955D1391-E39E-4C2E-8BBE-57069AD1204D}"/>
  <bookViews>
    <workbookView xWindow="-540" yWindow="780" windowWidth="18000" windowHeight="9150" xr2:uid="{2F79EE6C-D4BB-4D2F-8F17-122B12F1A9D7}"/>
  </bookViews>
  <sheets>
    <sheet name="UCMP-A03G" sheetId="3" r:id="rId1"/>
  </sheets>
  <definedNames>
    <definedName name="_xlnm.Print_Area" localSheetId="0">'UCMP-A03G'!$E$3:$CE$210</definedName>
    <definedName name="_xlnm.Print_Titles" localSheetId="0">'UCMP-A03G'!$E:$CE,'UCMP-A03G'!$17:$21</definedName>
    <definedName name="マシン型式">'UCMP-A03G'!$CR$22:$CR$35</definedName>
    <definedName name="型式">#REF!</definedName>
    <definedName name="月">'UCMP-A03G'!$CN$22:$CN$34</definedName>
    <definedName name="仕様">#REF!</definedName>
    <definedName name="積載">'UCMP-A03G'!$CP$22:$CP$31</definedName>
    <definedName name="積載量">#REF!</definedName>
    <definedName name="速度">'UCMP-A03G'!$CQ$22:$CQ$28</definedName>
    <definedName name="大臣認定">#REF!</definedName>
    <definedName name="定格速度">#REF!</definedName>
    <definedName name="日">'UCMP-A03G'!$CO$22:$CO$53</definedName>
    <definedName name="年">'UCMP-A03G'!$CM$22:$CM$55</definedName>
    <definedName name="用途">'UCMP-A03G'!$CO$10:$CO$13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M91" i="3" l="1"/>
  <c r="BM82" i="3"/>
  <c r="CO83" i="3" s="1"/>
  <c r="BM73" i="3"/>
  <c r="CO79" i="3" s="1"/>
  <c r="BM64" i="3"/>
  <c r="CO75" i="3" s="1"/>
  <c r="BM55" i="3"/>
  <c r="CO119" i="3"/>
  <c r="BM130" i="3"/>
  <c r="CO116" i="3" s="1"/>
  <c r="BM128" i="3"/>
  <c r="CO113" i="3" s="1"/>
  <c r="CN101" i="3"/>
  <c r="CM101" i="3"/>
  <c r="CN116" i="3"/>
  <c r="CM116" i="3"/>
  <c r="CN113" i="3"/>
  <c r="CM113" i="3"/>
  <c r="BM126" i="3"/>
  <c r="CO110" i="3" s="1"/>
  <c r="BM124" i="3"/>
  <c r="CO107" i="3" s="1"/>
  <c r="BM122" i="3"/>
  <c r="CO104" i="3" s="1"/>
  <c r="CN110" i="3"/>
  <c r="CM110" i="3"/>
  <c r="CB184" i="3"/>
  <c r="BT184" i="3"/>
  <c r="CQ202" i="3"/>
  <c r="CQ201" i="3"/>
  <c r="CQ200" i="3"/>
  <c r="CQ199" i="3"/>
  <c r="CQ198" i="3"/>
  <c r="CP202" i="3"/>
  <c r="CP201" i="3"/>
  <c r="CP200" i="3"/>
  <c r="CP199" i="3"/>
  <c r="CP198" i="3"/>
  <c r="CO202" i="3"/>
  <c r="CO201" i="3"/>
  <c r="CO200" i="3"/>
  <c r="CO199" i="3"/>
  <c r="CO198" i="3"/>
  <c r="CN202" i="3"/>
  <c r="CN201" i="3"/>
  <c r="CN200" i="3"/>
  <c r="CN199" i="3"/>
  <c r="CN198" i="3"/>
  <c r="CB158" i="3"/>
  <c r="BT158" i="3"/>
  <c r="CB153" i="3"/>
  <c r="BT153" i="3"/>
  <c r="BI85" i="3"/>
  <c r="BI76" i="3"/>
  <c r="CO87" i="3"/>
  <c r="CO72" i="3"/>
  <c r="CB22" i="3"/>
  <c r="BT22" i="3"/>
  <c r="BI145" i="3"/>
  <c r="BI137" i="3"/>
  <c r="CN87" i="3"/>
  <c r="CM87" i="3"/>
  <c r="CN83" i="3"/>
  <c r="CM83" i="3"/>
  <c r="CN79" i="3"/>
  <c r="CM79" i="3"/>
  <c r="CN75" i="3"/>
  <c r="CM75" i="3"/>
  <c r="CN72" i="3"/>
  <c r="CN69" i="3"/>
  <c r="CM72" i="3"/>
  <c r="CM69" i="3"/>
  <c r="CQ110" i="3" l="1"/>
  <c r="CQ116" i="3"/>
  <c r="CP116" i="3"/>
  <c r="CQ113" i="3"/>
  <c r="CP113" i="3"/>
  <c r="CP110" i="3"/>
  <c r="CP83" i="3"/>
  <c r="CQ72" i="3"/>
  <c r="CQ79" i="3"/>
  <c r="CQ87" i="3"/>
  <c r="CB85" i="3"/>
  <c r="CP79" i="3"/>
  <c r="BT85" i="3"/>
  <c r="CQ83" i="3"/>
  <c r="BT76" i="3" s="1"/>
  <c r="CP75" i="3"/>
  <c r="CQ75" i="3"/>
  <c r="CP72" i="3"/>
  <c r="CP87" i="3"/>
  <c r="BX85" i="3" l="1"/>
  <c r="CB76" i="3"/>
  <c r="BX76" i="3"/>
  <c r="CB67" i="3"/>
  <c r="BT67" i="3"/>
  <c r="BX67" i="3"/>
  <c r="BT49" i="3"/>
  <c r="CB49" i="3"/>
  <c r="BX49" i="3"/>
  <c r="CB58" i="3"/>
  <c r="BT58" i="3"/>
  <c r="BX58" i="3"/>
  <c r="CP92" i="3"/>
  <c r="BC5" i="3" l="1"/>
  <c r="BM46" i="3" l="1"/>
  <c r="CP61" i="3" l="1"/>
  <c r="CO61" i="3"/>
  <c r="CN61" i="3"/>
  <c r="CM61" i="3"/>
  <c r="CQ61" i="3" l="1"/>
  <c r="CM65" i="3" s="1"/>
  <c r="CM63" i="3" l="1"/>
  <c r="H207" i="3"/>
  <c r="H205" i="3"/>
  <c r="H203" i="3"/>
  <c r="H201" i="3"/>
  <c r="BN184" i="3" l="1"/>
  <c r="CP135" i="3"/>
  <c r="CO135" i="3"/>
  <c r="CN135" i="3"/>
  <c r="CM135" i="3"/>
  <c r="CP132" i="3"/>
  <c r="CO132" i="3"/>
  <c r="CN132" i="3"/>
  <c r="CM132" i="3"/>
  <c r="CN107" i="3"/>
  <c r="CM107" i="3"/>
  <c r="CN104" i="3"/>
  <c r="CM104" i="3"/>
  <c r="DG144" i="3"/>
  <c r="DF144" i="3"/>
  <c r="DE144" i="3"/>
  <c r="CQ135" i="3" l="1"/>
  <c r="CQ132" i="3"/>
  <c r="CP107" i="3"/>
  <c r="CP104" i="3"/>
  <c r="CQ104" i="3"/>
  <c r="CQ107" i="3"/>
  <c r="CP119" i="3" l="1"/>
  <c r="CP120" i="3" s="1"/>
  <c r="CQ119" i="3"/>
  <c r="CQ120" i="3" s="1"/>
  <c r="CQ121" i="3" s="1"/>
  <c r="CN137" i="3"/>
  <c r="BT133" i="3" s="1"/>
  <c r="CQ92" i="3"/>
  <c r="CB33" i="3"/>
  <c r="CB133" i="3" l="1"/>
  <c r="CO120" i="3"/>
  <c r="CP121" i="3"/>
  <c r="CO121" i="3" s="1"/>
  <c r="BT33" i="3"/>
  <c r="BX33" i="3"/>
  <c r="DD144" i="3"/>
  <c r="DI144" i="3" s="1" a="1"/>
  <c r="DI144" i="3" s="1"/>
  <c r="CO122" i="3" l="1"/>
  <c r="BT94" i="3" s="1"/>
  <c r="DK144" i="3" a="1"/>
  <c r="DK144" i="3" s="1"/>
  <c r="DK146" i="3" s="1"/>
  <c r="DL144" i="3" a="1"/>
  <c r="DL144" i="3" s="1"/>
  <c r="DK147" i="3" s="1"/>
  <c r="BI142" i="3"/>
  <c r="BI135" i="3"/>
  <c r="CB174" i="3"/>
  <c r="BT174" i="3"/>
  <c r="CB168" i="3"/>
  <c r="BT168" i="3"/>
  <c r="BX94" i="3" l="1"/>
  <c r="CB94" i="3"/>
  <c r="DL1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shirahh</author>
    <author>Takayuki Sato</author>
    <author>Sato, Takayuki</author>
  </authors>
  <commentList>
    <comment ref="AH5" authorId="0" shapeId="0" xr:uid="{1E01505D-D3CC-43B3-A880-25D0AC11FEE4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大臣認定番号を指定すると型式、ﾌﾟﾛｸﾞﾗﾑﾊﾞｰｼﾞｮﾝが決まる</t>
        </r>
      </text>
    </comment>
    <comment ref="BQ14" authorId="0" shapeId="0" xr:uid="{8FFCB5E2-4B9D-44F5-B0D2-15713CCB92EC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25" authorId="0" shapeId="0" xr:uid="{3D34EF1A-DB51-4448-855D-C4CE1F61A57B}">
      <text>
        <r>
          <rPr>
            <sz val="9"/>
            <color indexed="81"/>
            <rFont val="ＭＳ Ｐゴシック"/>
            <family val="3"/>
            <charset val="128"/>
          </rPr>
          <t>巻上機銘板にて確認する。</t>
        </r>
      </text>
    </comment>
    <comment ref="AZ43" authorId="1" shapeId="0" xr:uid="{F4D3EA48-5764-4ABE-B621-FCC651605057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46" authorId="1" shapeId="0" xr:uid="{A8AEA3F3-1B49-48FA-A04A-36939431C4F1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1" authorId="2" shapeId="0" xr:uid="{CBB301EE-C11C-406D-9654-4FB757C3D492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4" authorId="2" shapeId="0" xr:uid="{6C28428A-6E05-4953-9806-C7CB2AE43853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BI76" authorId="3" shapeId="0" xr:uid="{1C8CAFEB-50E7-46E4-AE22-A1AD3DA3590B}">
      <text>
        <r>
          <rPr>
            <sz val="9"/>
            <color indexed="81"/>
            <rFont val="MS P ゴシック"/>
            <family val="3"/>
            <charset val="128"/>
          </rPr>
          <t>ブレーキ数3個の場合は未使用</t>
        </r>
      </text>
    </comment>
    <comment ref="BI85" authorId="3" shapeId="0" xr:uid="{F330B8CE-9440-4974-B155-B81FA19B3797}">
      <text>
        <r>
          <rPr>
            <sz val="9"/>
            <color indexed="81"/>
            <rFont val="MS P ゴシック"/>
            <family val="3"/>
            <charset val="128"/>
          </rPr>
          <t>ブレーキ個数3個・4個の場合は未使用</t>
        </r>
      </text>
    </comment>
    <comment ref="BM102" authorId="3" shapeId="0" xr:uid="{6A0F0394-0EBD-488B-A8EE-333962E97263}">
      <text>
        <r>
          <rPr>
            <sz val="9"/>
            <color indexed="81"/>
            <rFont val="MS P ゴシック"/>
            <family val="3"/>
            <charset val="128"/>
          </rPr>
          <t>未使用のBS4・5については"-"（半角）を入力する</t>
        </r>
      </text>
    </comment>
    <comment ref="BM104" authorId="3" shapeId="0" xr:uid="{C4F11EB2-2E84-4BA9-8EC1-35F98AA6B8A8}">
      <text>
        <r>
          <rPr>
            <sz val="9"/>
            <color indexed="81"/>
            <rFont val="MS P ゴシック"/>
            <family val="3"/>
            <charset val="128"/>
          </rPr>
          <t>未使用のBS4・5については"-"（半角）を入力する</t>
        </r>
      </text>
    </comment>
    <comment ref="AZ107" authorId="2" shapeId="0" xr:uid="{B2A1AEB3-3977-40A7-800A-39837C9DBB8D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110" authorId="2" shapeId="0" xr:uid="{71830B28-4DBA-4CEB-93F3-AA5EF6D145FF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BM115" authorId="3" shapeId="0" xr:uid="{DFE5ABA8-89C4-4B57-AF95-2A826F47F68C}">
      <text>
        <r>
          <rPr>
            <sz val="9"/>
            <color indexed="81"/>
            <rFont val="MS P ゴシック"/>
            <family val="3"/>
            <charset val="128"/>
          </rPr>
          <t>未使用のBS4・5については"-"（半角）を入力する</t>
        </r>
      </text>
    </comment>
    <comment ref="BM117" authorId="3" shapeId="0" xr:uid="{54F6A62A-0845-4D41-BD57-840E105E68D7}">
      <text>
        <r>
          <rPr>
            <sz val="9"/>
            <color indexed="81"/>
            <rFont val="MS P ゴシック"/>
            <family val="3"/>
            <charset val="128"/>
          </rPr>
          <t>未使用のBS4・5については"-"（半角）を入力する</t>
        </r>
      </text>
    </comment>
    <comment ref="AZ142" authorId="2" shapeId="0" xr:uid="{1E93624C-0B48-4CDE-94BD-8BA37CEAEBA4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145" authorId="2" shapeId="0" xr:uid="{01DB6366-948A-49A7-A97D-C2FF7A16AC5B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BJ161" authorId="0" shapeId="0" xr:uid="{B05AE4B9-BDFB-4127-A031-66C201331746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K177" authorId="0" shapeId="0" xr:uid="{7C6E7E60-081F-45BB-81FF-D6A9C76C3846}">
      <text>
        <r>
          <rPr>
            <b/>
            <sz val="9"/>
            <color indexed="81"/>
            <rFont val="ＭＳ Ｐゴシック"/>
            <family val="3"/>
            <charset val="128"/>
          </rPr>
          <t>全階測定し、最も広い寸法を記入する</t>
        </r>
      </text>
    </comment>
    <comment ref="AV186" authorId="3" shapeId="0" xr:uid="{EB061463-C0CC-4F71-8F41-0D48D0225698}">
      <text>
        <r>
          <rPr>
            <b/>
            <sz val="9"/>
            <color indexed="81"/>
            <rFont val="MS P ゴシック"/>
            <family val="3"/>
            <charset val="128"/>
          </rPr>
          <t>制御盤銘板を確認する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<sst xmlns="http://schemas.openxmlformats.org/spreadsheetml/2006/main" count="458" uniqueCount="234">
  <si>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"/>
  </si>
  <si>
    <t>型</t>
    <rPh sb="0" eb="1">
      <t>カタ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</si>
  <si>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</si>
  <si>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</si>
  <si>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検査方法</t>
    <rPh sb="0" eb="2">
      <t>ケンサ</t>
    </rPh>
    <rPh sb="2" eb="4">
      <t>ホウホウ</t>
    </rPh>
    <phoneticPr fontId="2"/>
  </si>
  <si>
    <t>判定基準</t>
    <rPh sb="0" eb="2">
      <t>ハンテイ</t>
    </rPh>
    <rPh sb="2" eb="4">
      <t>キジュン</t>
    </rPh>
    <phoneticPr fontId="2"/>
  </si>
  <si>
    <t>測定値･確認記録</t>
    <rPh sb="0" eb="3">
      <t>ソクテイチ</t>
    </rPh>
    <rPh sb="4" eb="6">
      <t>カクニン</t>
    </rPh>
    <rPh sb="6" eb="8">
      <t>キロク</t>
    </rPh>
    <phoneticPr fontId="2"/>
  </si>
  <si>
    <t>結果</t>
    <rPh sb="0" eb="2">
      <t>ケッカ</t>
    </rPh>
    <phoneticPr fontId="2"/>
  </si>
  <si>
    <t>指摘なし</t>
    <rPh sb="0" eb="2">
      <t>シテキ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</si>
  <si>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</si>
  <si>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要是正</t>
    <rPh sb="0" eb="1">
      <t>ヨウ</t>
    </rPh>
    <rPh sb="1" eb="3">
      <t>ゼセイ</t>
    </rPh>
    <phoneticPr fontId="2"/>
  </si>
  <si>
    <t>(1)</t>
    <phoneticPr fontId="2"/>
  </si>
  <si>
    <t>巻上機</t>
    <phoneticPr fontId="2"/>
  </si>
  <si>
    <t>全体</t>
    <rPh sb="0" eb="2">
      <t>ゼンタイ</t>
    </rPh>
    <phoneticPr fontId="2"/>
  </si>
  <si>
    <t>型式</t>
    <rPh sb="0" eb="2">
      <t>ケイシキ</t>
    </rPh>
    <phoneticPr fontId="2"/>
  </si>
  <si>
    <t>目視により確認する｡</t>
    <phoneticPr fontId="2"/>
  </si>
  <si>
    <t>大臣認定を受けた型式と同一でないこと。</t>
    <phoneticPr fontId="2"/>
  </si>
  <si>
    <t>巻上機型式</t>
    <rPh sb="0" eb="3">
      <t>マキアゲキ</t>
    </rPh>
    <rPh sb="3" eb="5">
      <t>ケイシキ</t>
    </rPh>
    <phoneticPr fontId="2"/>
  </si>
  <si>
    <t>ー</t>
    <phoneticPr fontId="2"/>
  </si>
  <si>
    <t>目視にて巻上機の型式を確認し記入すると自動で判定される。</t>
    <rPh sb="4" eb="7">
      <t>マキアゲキ</t>
    </rPh>
    <rPh sb="8" eb="10">
      <t>ケイシキ</t>
    </rPh>
    <rPh sb="14" eb="16">
      <t>キニュウ</t>
    </rPh>
    <rPh sb="19" eb="21">
      <t>ジドウ</t>
    </rPh>
    <rPh sb="22" eb="24">
      <t>ハンテイ</t>
    </rPh>
    <phoneticPr fontId="2"/>
  </si>
  <si>
    <t>型式：</t>
    <rPh sb="0" eb="2">
      <t>カタシキ</t>
    </rPh>
    <phoneticPr fontId="2"/>
  </si>
  <si>
    <t>目視により確認する｡</t>
    <rPh sb="0" eb="2">
      <t>モクシ</t>
    </rPh>
    <rPh sb="5" eb="7">
      <t>カクニン</t>
    </rPh>
    <phoneticPr fontId="2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</si>
  <si>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"/>
  </si>
  <si>
    <t>手動で判定する。</t>
    <rPh sb="0" eb="2">
      <t>シュドウ</t>
    </rPh>
    <rPh sb="3" eb="5">
      <t>ハンテイ</t>
    </rPh>
    <phoneticPr fontId="2"/>
  </si>
  <si>
    <t>ｼｰﾙ部から油が流出していること。</t>
    <rPh sb="3" eb="4">
      <t>ブ</t>
    </rPh>
    <rPh sb="6" eb="7">
      <t>アブラ</t>
    </rPh>
    <rPh sb="8" eb="10">
      <t>リュウシュツ</t>
    </rPh>
    <phoneticPr fontId="2"/>
  </si>
  <si>
    <t>ブレーキ</t>
    <phoneticPr fontId="2"/>
  </si>
  <si>
    <t>制動力の状況</t>
    <rPh sb="0" eb="3">
      <t>セイドウリョク</t>
    </rPh>
    <rPh sb="4" eb="6">
      <t>ジョウキョウ</t>
    </rPh>
    <phoneticPr fontId="2"/>
  </si>
  <si>
    <t>作動時間の状況</t>
    <rPh sb="0" eb="4">
      <t>サドウジカン</t>
    </rPh>
    <rPh sb="5" eb="7">
      <t>ジョウキョウ</t>
    </rPh>
    <phoneticPr fontId="2"/>
  </si>
  <si>
    <t>(2)</t>
    <phoneticPr fontId="2"/>
  </si>
  <si>
    <t>動力遮断用ｺﾝﾀｸﾀ</t>
    <rPh sb="0" eb="2">
      <t>ドウリョク</t>
    </rPh>
    <rPh sb="2" eb="5">
      <t>シャダンヨウ</t>
    </rPh>
    <phoneticPr fontId="2"/>
  </si>
  <si>
    <t>前回値(ms)</t>
    <rPh sb="0" eb="3">
      <t>ゼンカイチ</t>
    </rPh>
    <phoneticPr fontId="2"/>
  </si>
  <si>
    <t>測定値(ms)</t>
    <rPh sb="0" eb="3">
      <t>ソクテイチ</t>
    </rPh>
    <phoneticPr fontId="2"/>
  </si>
  <si>
    <t>(3)</t>
    <phoneticPr fontId="2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</si>
  <si>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"/>
  </si>
  <si>
    <t>ﾌﾞﾚｰｷの開閉と接点信号が一致していないこと。</t>
    <rPh sb="6" eb="8">
      <t>カイヘイ</t>
    </rPh>
    <rPh sb="9" eb="13">
      <t>セッテンシンゴウ</t>
    </rPh>
    <rPh sb="14" eb="16">
      <t>イッチ</t>
    </rPh>
    <phoneticPr fontId="2"/>
  </si>
  <si>
    <t>(4)</t>
    <phoneticPr fontId="2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</si>
  <si>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"/>
  </si>
  <si>
    <t>mm</t>
    <phoneticPr fontId="2"/>
  </si>
  <si>
    <t>測定値を入力すると自動で判定される</t>
    <rPh sb="0" eb="3">
      <t>ソクテイチ</t>
    </rPh>
    <rPh sb="4" eb="6">
      <t>ニュウリョク</t>
    </rPh>
    <rPh sb="9" eb="11">
      <t>ジドウ</t>
    </rPh>
    <rPh sb="12" eb="14">
      <t>ハンテイ</t>
    </rPh>
    <phoneticPr fontId="2"/>
  </si>
  <si>
    <t>(5)</t>
    <phoneticPr fontId="2"/>
  </si>
  <si>
    <t>安全制御ﾌﾟﾛｸﾞﾗﾑ</t>
    <rPh sb="0" eb="2">
      <t>アンゼン</t>
    </rPh>
    <rPh sb="2" eb="4">
      <t>セイギョ</t>
    </rPh>
    <phoneticPr fontId="2"/>
  </si>
  <si>
    <t>型式</t>
    <rPh sb="0" eb="2">
      <t>カタシキ</t>
    </rPh>
    <phoneticPr fontId="2"/>
  </si>
  <si>
    <t>基板上の表示</t>
    <rPh sb="0" eb="2">
      <t>キバン</t>
    </rPh>
    <rPh sb="2" eb="3">
      <t>ジョウ</t>
    </rPh>
    <rPh sb="4" eb="6">
      <t>ヒョウジ</t>
    </rPh>
    <phoneticPr fontId="2"/>
  </si>
  <si>
    <t>(6)</t>
    <phoneticPr fontId="2"/>
  </si>
  <si>
    <t>かご戸ｽｲｯﾁ</t>
    <rPh sb="2" eb="3">
      <t>ト</t>
    </rPh>
    <phoneticPr fontId="2"/>
  </si>
  <si>
    <t>作動の状況</t>
    <rPh sb="0" eb="2">
      <t>サドウ</t>
    </rPh>
    <rPh sb="3" eb="5">
      <t>ジョウキョウ</t>
    </rPh>
    <phoneticPr fontId="2"/>
  </si>
  <si>
    <t>かご戸を開いた後、徐々に戸を閉め作動の位置を測定する。</t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</si>
  <si>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全閉位置から25mmを超える位置で動作すること。</t>
    <rPh sb="0" eb="2">
      <t>ゼンペイ</t>
    </rPh>
    <rPh sb="2" eb="4">
      <t>イチ</t>
    </rPh>
    <rPh sb="11" eb="12">
      <t>コ</t>
    </rPh>
    <rPh sb="14" eb="16">
      <t>イチ</t>
    </rPh>
    <rPh sb="17" eb="19">
      <t>ドウサ</t>
    </rPh>
    <phoneticPr fontId="2"/>
  </si>
  <si>
    <t>動作位置</t>
    <rPh sb="0" eb="2">
      <t>ドウサ</t>
    </rPh>
    <rPh sb="2" eb="4">
      <t>イチ</t>
    </rPh>
    <phoneticPr fontId="2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</si>
  <si>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"/>
  </si>
  <si>
    <t>(7)</t>
    <phoneticPr fontId="2"/>
  </si>
  <si>
    <t>乗場戸を開いた後、徐々に戸を閉め作動の位置を測定する。</t>
    <rPh sb="0" eb="2">
      <t>ノリバ</t>
    </rPh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</si>
  <si>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最も広い寸法を記入すると自動で判定される。</t>
    <rPh sb="0" eb="1">
      <t>モット</t>
    </rPh>
    <rPh sb="2" eb="3">
      <t>ヒロ</t>
    </rPh>
    <rPh sb="4" eb="6">
      <t>スンポウ</t>
    </rPh>
    <rPh sb="7" eb="9">
      <t>キニュウ</t>
    </rPh>
    <rPh sb="12" eb="14">
      <t>ジドウ</t>
    </rPh>
    <rPh sb="15" eb="17">
      <t>ハンテイ</t>
    </rPh>
    <phoneticPr fontId="2"/>
  </si>
  <si>
    <t>(8)</t>
    <phoneticPr fontId="2"/>
  </si>
  <si>
    <t>外観及び取付けの状況</t>
    <rPh sb="0" eb="2">
      <t>ガイカン</t>
    </rPh>
    <rPh sb="2" eb="3">
      <t>オヨ</t>
    </rPh>
    <rPh sb="4" eb="6">
      <t>トリツ</t>
    </rPh>
    <rPh sb="8" eb="10">
      <t>ジョウキョウ</t>
    </rPh>
    <phoneticPr fontId="2"/>
  </si>
  <si>
    <t>上記( 1 )～( 8 )の検査結果で｢要是正｣又は｢要重点点検｣および別記第一号 1－(14)･3－(3)･4－(11)の検査結果で｢要是正｣又は｢要重点点検｣の判定がある場合は､別記第一号 2－(9)｢戸開走行保護装置｣の検査結果を｢要是正｣又は｢要重点点検｣と判定する｡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36" eb="38">
      <t>ベッキ</t>
    </rPh>
    <rPh sb="38" eb="39">
      <t>ダイ</t>
    </rPh>
    <rPh sb="39" eb="41">
      <t>イチゴウ</t>
    </rPh>
    <rPh sb="62" eb="64">
      <t>ケンサ</t>
    </rPh>
    <rPh sb="64" eb="66">
      <t>ケッカ</t>
    </rPh>
    <rPh sb="68" eb="69">
      <t>ヨウ</t>
    </rPh>
    <rPh sb="69" eb="71">
      <t>ゼセイ</t>
    </rPh>
    <rPh sb="72" eb="73">
      <t>マタ</t>
    </rPh>
    <rPh sb="75" eb="76">
      <t>ヨウ</t>
    </rPh>
    <rPh sb="76" eb="78">
      <t>ジュウテン</t>
    </rPh>
    <rPh sb="78" eb="80">
      <t>テンケン</t>
    </rPh>
    <rPh sb="82" eb="84">
      <t>ハンテイ</t>
    </rPh>
    <rPh sb="87" eb="89">
      <t>バアイ</t>
    </rPh>
    <rPh sb="91" eb="93">
      <t>ベッキ</t>
    </rPh>
    <rPh sb="93" eb="94">
      <t>ダイ</t>
    </rPh>
    <rPh sb="94" eb="96">
      <t>イチゴウ</t>
    </rPh>
    <rPh sb="103" eb="104">
      <t>ト</t>
    </rPh>
    <rPh sb="104" eb="105">
      <t>カイ</t>
    </rPh>
    <rPh sb="105" eb="107">
      <t>ソウコウ</t>
    </rPh>
    <rPh sb="107" eb="109">
      <t>ホゴ</t>
    </rPh>
    <rPh sb="109" eb="111">
      <t>ソウチ</t>
    </rPh>
    <rPh sb="113" eb="115">
      <t>ケンサ</t>
    </rPh>
    <rPh sb="115" eb="117">
      <t>ケッカ</t>
    </rPh>
    <rPh sb="119" eb="120">
      <t>ヨウ</t>
    </rPh>
    <rPh sb="120" eb="122">
      <t>ゼセイ</t>
    </rPh>
    <rPh sb="123" eb="124">
      <t>マタ</t>
    </rPh>
    <rPh sb="126" eb="127">
      <t>ヨウ</t>
    </rPh>
    <rPh sb="127" eb="129">
      <t>ジュウテン</t>
    </rPh>
    <rPh sb="129" eb="131">
      <t>テンケン</t>
    </rPh>
    <rPh sb="133" eb="135">
      <t>ハンテイ</t>
    </rPh>
    <phoneticPr fontId="2"/>
  </si>
  <si>
    <t>特記事項</t>
    <rPh sb="0" eb="2">
      <t>トッキ</t>
    </rPh>
    <rPh sb="2" eb="4">
      <t>ジコウ</t>
    </rPh>
    <phoneticPr fontId="2"/>
  </si>
  <si>
    <t>番号</t>
    <rPh sb="0" eb="2">
      <t>バンゴウ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</si>
  <si>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</si>
  <si>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</si>
  <si>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改善（予定）年月</t>
    <rPh sb="0" eb="2">
      <t>カイゼン</t>
    </rPh>
    <rPh sb="3" eb="5">
      <t>ヨテイ</t>
    </rPh>
    <rPh sb="6" eb="8">
      <t>ネンゲツ</t>
    </rPh>
    <phoneticPr fontId="2"/>
  </si>
  <si>
    <t>前回値</t>
    <rPh sb="0" eb="3">
      <t>ゼンカイチ</t>
    </rPh>
    <phoneticPr fontId="2"/>
  </si>
  <si>
    <t>〇</t>
    <phoneticPr fontId="2"/>
  </si>
  <si>
    <t>総合</t>
    <rPh sb="0" eb="2">
      <t>ソウゴウ</t>
    </rPh>
    <phoneticPr fontId="2"/>
  </si>
  <si>
    <t>動作位置を測定する。</t>
    <rPh sb="0" eb="4">
      <t>ドウサイチ</t>
    </rPh>
    <rPh sb="5" eb="7">
      <t>ソクテイ</t>
    </rPh>
    <phoneticPr fontId="2"/>
  </si>
  <si>
    <t>綱車</t>
    <rPh sb="0" eb="2">
      <t>ツナグルマ</t>
    </rPh>
    <phoneticPr fontId="2"/>
  </si>
  <si>
    <t>トラクションの状況</t>
    <rPh sb="7" eb="9">
      <t>ジョウキョウ</t>
    </rPh>
    <phoneticPr fontId="2"/>
  </si>
  <si>
    <t>測定値が『規定値-前回からの変化量』を超えること（要重点点検）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30">
      <t>ヨウジュウテンテンケン</t>
    </rPh>
    <phoneticPr fontId="2"/>
  </si>
  <si>
    <t>測定値:</t>
    <phoneticPr fontId="2"/>
  </si>
  <si>
    <t>変化量規定値：</t>
    <rPh sb="0" eb="3">
      <t>ヘンカリョウ</t>
    </rPh>
    <phoneticPr fontId="2"/>
  </si>
  <si>
    <t>停止距離規定値：</t>
    <phoneticPr fontId="2"/>
  </si>
  <si>
    <t>測定値が規定値を超えること。または、変化量が規定値を超えること。（要是正）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3" eb="36">
      <t>ヨウゼセイ</t>
    </rPh>
    <phoneticPr fontId="2"/>
  </si>
  <si>
    <t>変化量(ms)</t>
    <rPh sb="0" eb="3">
      <t>ヘンカリョウ</t>
    </rPh>
    <phoneticPr fontId="2"/>
  </si>
  <si>
    <t>ﾌﾞﾚｰｷ開放時及び締結時の動作感知装置の接点信号動作を確認する。</t>
    <rPh sb="8" eb="9">
      <t>オヨ</t>
    </rPh>
    <rPh sb="10" eb="13">
      <t>テイケツジ</t>
    </rPh>
    <rPh sb="14" eb="16">
      <t>ドウサ</t>
    </rPh>
    <rPh sb="17" eb="19">
      <t>ソウチ</t>
    </rPh>
    <rPh sb="19" eb="20">
      <t>ノ</t>
    </rPh>
    <rPh sb="20" eb="22">
      <t>セッテン</t>
    </rPh>
    <phoneticPr fontId="2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</si>
  <si>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"/>
  </si>
  <si>
    <t>大臣認定を受けた型式と同一でないこと。</t>
    <rPh sb="0" eb="2">
      <t>ダイジン</t>
    </rPh>
    <rPh sb="2" eb="4">
      <t>ニンテイ</t>
    </rPh>
    <rPh sb="5" eb="6">
      <t>ウ</t>
    </rPh>
    <rPh sb="8" eb="10">
      <t>カタシキ</t>
    </rPh>
    <rPh sb="11" eb="13">
      <t>ドウイツ</t>
    </rPh>
    <phoneticPr fontId="2"/>
  </si>
  <si>
    <t>作動の状況</t>
    <phoneticPr fontId="2"/>
  </si>
  <si>
    <t>長さの状況</t>
    <rPh sb="0" eb="1">
      <t>ナガ</t>
    </rPh>
    <rPh sb="3" eb="5">
      <t>ジョウキョウ</t>
    </rPh>
    <phoneticPr fontId="2"/>
  </si>
  <si>
    <t>過度の変形があること。
取り付けが堅固でないこと。</t>
    <rPh sb="0" eb="2">
      <t>カド</t>
    </rPh>
    <rPh sb="3" eb="5">
      <t>ヘンケイ</t>
    </rPh>
    <rPh sb="12" eb="13">
      <t>ト</t>
    </rPh>
    <rPh sb="14" eb="15">
      <t>ツ</t>
    </rPh>
    <rPh sb="17" eb="19">
      <t>ケンゴ</t>
    </rPh>
    <phoneticPr fontId="2"/>
  </si>
  <si>
    <t>かご敷居からｴﾌﾟﾛﾝ直線部までの鉛直距離を測定する｡</t>
    <rPh sb="2" eb="4">
      <t>シキイ</t>
    </rPh>
    <rPh sb="11" eb="14">
      <t>チョクセンブ</t>
    </rPh>
    <rPh sb="17" eb="19">
      <t>エンチョク</t>
    </rPh>
    <rPh sb="19" eb="21">
      <t>キョリ</t>
    </rPh>
    <rPh sb="22" eb="24">
      <t>ソクテイ</t>
    </rPh>
    <phoneticPr fontId="2"/>
  </si>
  <si>
    <t>大臣認定番号</t>
    <rPh sb="0" eb="2">
      <t>ダイジン</t>
    </rPh>
    <rPh sb="2" eb="4">
      <t>ニンテイ</t>
    </rPh>
    <rPh sb="4" eb="6">
      <t>バンゴウ</t>
    </rPh>
    <phoneticPr fontId="2"/>
  </si>
  <si>
    <t>認定番号</t>
    <rPh sb="0" eb="2">
      <t>ニンテイ</t>
    </rPh>
    <rPh sb="2" eb="4">
      <t>バンゴウ</t>
    </rPh>
    <phoneticPr fontId="2"/>
  </si>
  <si>
    <t>UCMP型式</t>
    <rPh sb="4" eb="6">
      <t>カタシキ</t>
    </rPh>
    <phoneticPr fontId="2"/>
  </si>
  <si>
    <t>積載量 :</t>
    <rPh sb="0" eb="3">
      <t>セキサイリョウ</t>
    </rPh>
    <phoneticPr fontId="2"/>
  </si>
  <si>
    <t>積載</t>
    <rPh sb="0" eb="2">
      <t>セキサイ</t>
    </rPh>
    <phoneticPr fontId="2"/>
  </si>
  <si>
    <t>ｋｇ</t>
    <phoneticPr fontId="2"/>
  </si>
  <si>
    <t>用途</t>
    <rPh sb="0" eb="2">
      <t>ヨウト</t>
    </rPh>
    <phoneticPr fontId="2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</si>
  <si>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"/>
  </si>
  <si>
    <t>:</t>
    <phoneticPr fontId="2"/>
  </si>
  <si>
    <t>定格速度 :</t>
    <rPh sb="0" eb="2">
      <t>テイカク</t>
    </rPh>
    <rPh sb="2" eb="4">
      <t>ソクド</t>
    </rPh>
    <phoneticPr fontId="2"/>
  </si>
  <si>
    <t>速度</t>
    <rPh sb="0" eb="2">
      <t>ソクド</t>
    </rPh>
    <phoneticPr fontId="2"/>
  </si>
  <si>
    <t xml:space="preserve">登録番号           </t>
    <rPh sb="0" eb="2">
      <t>トウロク</t>
    </rPh>
    <rPh sb="2" eb="4">
      <t>バンゴウ</t>
    </rPh>
    <phoneticPr fontId="2"/>
  </si>
  <si>
    <t>マシン :</t>
    <phoneticPr fontId="2"/>
  </si>
  <si>
    <t>検査者氏名</t>
    <rPh sb="0" eb="2">
      <t>ケンサ</t>
    </rPh>
    <rPh sb="2" eb="3">
      <t>シャ</t>
    </rPh>
    <rPh sb="3" eb="5">
      <t>シメイ</t>
    </rPh>
    <phoneticPr fontId="2"/>
  </si>
  <si>
    <t>検査日 :</t>
    <rPh sb="0" eb="3">
      <t>ケンサビ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</si>
  <si>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</si>
  <si>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</si>
  <si>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</si>
  <si>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昇降機番号 :</t>
    <rPh sb="0" eb="3">
      <t>ショウコウキ</t>
    </rPh>
    <rPh sb="3" eb="5">
      <t>バンゴウ</t>
    </rPh>
    <phoneticPr fontId="2"/>
  </si>
  <si>
    <t>型</t>
    <rPh sb="0" eb="1">
      <t>カタ</t>
    </rPh>
    <phoneticPr fontId="2"/>
  </si>
  <si>
    <t>積載</t>
    <rPh sb="0" eb="2">
      <t>セキサイ</t>
    </rPh>
    <phoneticPr fontId="2"/>
  </si>
  <si>
    <t>速度</t>
    <rPh sb="0" eb="2">
      <t>ソクド</t>
    </rPh>
    <phoneticPr fontId="2"/>
  </si>
  <si>
    <t>令和</t>
    <rPh sb="0" eb="1">
      <t>レイ</t>
    </rPh>
    <rPh sb="1" eb="2">
      <t>ワ</t>
    </rPh>
    <phoneticPr fontId="2"/>
  </si>
  <si>
    <t>かご戸
ｽｲｯﾁ</t>
    <rPh sb="2" eb="3">
      <t>ト</t>
    </rPh>
    <phoneticPr fontId="2"/>
  </si>
  <si>
    <t>乗場戸
ｽｲｯﾁ</t>
    <rPh sb="0" eb="1">
      <t>ノ</t>
    </rPh>
    <rPh sb="1" eb="2">
      <t>バ</t>
    </rPh>
    <rPh sb="2" eb="3">
      <t>ト</t>
    </rPh>
    <phoneticPr fontId="2"/>
  </si>
  <si>
    <t>安全制御
ﾌﾟﾛｸﾞﾗﾑ</t>
    <rPh sb="0" eb="2">
      <t>アンゼン</t>
    </rPh>
    <rPh sb="2" eb="4">
      <t>セイギョ</t>
    </rPh>
    <phoneticPr fontId="2"/>
  </si>
  <si>
    <t>測定値が『規定値-前回からの変化量』を超えること（要是正）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28">
      <t>ヨウゼセイ</t>
    </rPh>
    <phoneticPr fontId="2"/>
  </si>
  <si>
    <t>測定値が規定値を超えること。
（要是正）</t>
    <rPh sb="16" eb="19">
      <t>ヨウゼセイ</t>
    </rPh>
    <phoneticPr fontId="2"/>
  </si>
  <si>
    <t>UCM</t>
    <phoneticPr fontId="2"/>
  </si>
  <si>
    <t>：</t>
    <phoneticPr fontId="2"/>
  </si>
  <si>
    <t>SC</t>
    <phoneticPr fontId="2"/>
  </si>
  <si>
    <t>ms</t>
    <phoneticPr fontId="2"/>
  </si>
  <si>
    <t>前回値(ms)</t>
    <rPh sb="2" eb="3">
      <t>チ</t>
    </rPh>
    <phoneticPr fontId="2"/>
  </si>
  <si>
    <t>元号</t>
    <rPh sb="0" eb="2">
      <t>ゲンゴウ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</si>
  <si>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</si>
  <si>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</si>
  <si>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●</t>
    <phoneticPr fontId="2"/>
  </si>
  <si>
    <t>リレー</t>
    <phoneticPr fontId="2"/>
  </si>
  <si>
    <t>つま先保護板</t>
    <rPh sb="2" eb="3">
      <t>サキ</t>
    </rPh>
    <rPh sb="3" eb="5">
      <t>ホゴ</t>
    </rPh>
    <rPh sb="5" eb="6">
      <t>イタ</t>
    </rPh>
    <phoneticPr fontId="2"/>
  </si>
  <si>
    <t>特定距離</t>
    <rPh sb="0" eb="2">
      <t>トクテイ</t>
    </rPh>
    <rPh sb="2" eb="4">
      <t>キョリ</t>
    </rPh>
    <phoneticPr fontId="2"/>
  </si>
  <si>
    <t>UCMP_TYPE</t>
    <phoneticPr fontId="2"/>
  </si>
  <si>
    <t>マシン</t>
    <phoneticPr fontId="2"/>
  </si>
  <si>
    <t>用途</t>
    <rPh sb="0" eb="2">
      <t>ヨウト</t>
    </rPh>
    <phoneticPr fontId="2"/>
  </si>
  <si>
    <t>住宅用</t>
    <rPh sb="0" eb="3">
      <t>ジュウタクヨウ</t>
    </rPh>
    <phoneticPr fontId="2"/>
  </si>
  <si>
    <t>乗用</t>
    <rPh sb="0" eb="2">
      <t>ジョウヨウ</t>
    </rPh>
    <phoneticPr fontId="2"/>
  </si>
  <si>
    <t>寝台用</t>
    <rPh sb="0" eb="3">
      <t>シンダイヨウ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</si>
  <si>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</si>
  <si>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</si>
  <si>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</si>
  <si>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油の流出状況</t>
    <rPh sb="0" eb="1">
      <t>アブラ</t>
    </rPh>
    <rPh sb="2" eb="4">
      <t>リュウシュツ</t>
    </rPh>
    <rPh sb="4" eb="6">
      <t>ジョウキョウ</t>
    </rPh>
    <phoneticPr fontId="2"/>
  </si>
  <si>
    <t>目視及び触診により確認する。</t>
    <rPh sb="0" eb="2">
      <t>モクシ</t>
    </rPh>
    <rPh sb="2" eb="3">
      <t>オヨ</t>
    </rPh>
    <rPh sb="4" eb="6">
      <t>ショクシン</t>
    </rPh>
    <rPh sb="9" eb="11">
      <t>カクニン</t>
    </rPh>
    <phoneticPr fontId="2"/>
  </si>
  <si>
    <t>測定値が規定値を超えること。または、変化量が規定値を超えること。ﾌﾞﾚｰｷの動作が円滑でないこと。または、異常音、異常振動があること（要是正）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8" eb="40">
      <t>ドウサ</t>
    </rPh>
    <rPh sb="41" eb="43">
      <t>エンカツ</t>
    </rPh>
    <rPh sb="53" eb="56">
      <t>イジョウオン</t>
    </rPh>
    <rPh sb="57" eb="61">
      <t>イジョウシンドウ</t>
    </rPh>
    <rPh sb="67" eb="70">
      <t>ヨウゼセイ</t>
    </rPh>
    <phoneticPr fontId="2"/>
  </si>
  <si>
    <t>ｴﾌﾟﾛﾝ
つま先
保護板</t>
    <rPh sb="8" eb="9">
      <t>サキ</t>
    </rPh>
    <rPh sb="10" eb="12">
      <t>ホゴ</t>
    </rPh>
    <rPh sb="12" eb="13">
      <t>バン</t>
    </rPh>
    <phoneticPr fontId="2"/>
  </si>
  <si>
    <t>ﾌﾟﾛｸﾞﾗﾑVer.</t>
    <phoneticPr fontId="2"/>
  </si>
  <si>
    <t>停止距離規定値</t>
    <rPh sb="0" eb="4">
      <t>テイシキョリ</t>
    </rPh>
    <rPh sb="4" eb="7">
      <t>キテイチ</t>
    </rPh>
    <phoneticPr fontId="2"/>
  </si>
  <si>
    <t>変化量規定値</t>
    <rPh sb="0" eb="3">
      <t>ヘンカリョウ</t>
    </rPh>
    <rPh sb="3" eb="6">
      <t>キテイチ</t>
    </rPh>
    <phoneticPr fontId="2"/>
  </si>
  <si>
    <t>測定値</t>
    <rPh sb="0" eb="3">
      <t>ソクテイチ</t>
    </rPh>
    <phoneticPr fontId="2"/>
  </si>
  <si>
    <t>変化量</t>
    <rPh sb="0" eb="3">
      <t>ヘンカリョウ</t>
    </rPh>
    <phoneticPr fontId="2"/>
  </si>
  <si>
    <t>要重点点検</t>
    <rPh sb="0" eb="5">
      <t>ヨウジュウテンテンケン</t>
    </rPh>
    <phoneticPr fontId="2"/>
  </si>
  <si>
    <t>要是正</t>
    <rPh sb="0" eb="3">
      <t>ヨウゼセイ</t>
    </rPh>
    <phoneticPr fontId="2"/>
  </si>
  <si>
    <t>ﾄﾙｸ規定値</t>
    <rPh sb="3" eb="6">
      <t>キテイチ</t>
    </rPh>
    <phoneticPr fontId="2"/>
  </si>
  <si>
    <t>変化量規定値</t>
    <rPh sb="0" eb="6">
      <t>ヘンカリョウキテイチ</t>
    </rPh>
    <phoneticPr fontId="2"/>
  </si>
  <si>
    <t>作動時間規定値</t>
    <rPh sb="0" eb="4">
      <t>サドウジカン</t>
    </rPh>
    <rPh sb="4" eb="6">
      <t>キテイ</t>
    </rPh>
    <rPh sb="6" eb="7">
      <t>チ</t>
    </rPh>
    <phoneticPr fontId="2"/>
  </si>
  <si>
    <t>規定値</t>
    <rPh sb="0" eb="3">
      <t>キテイチ</t>
    </rPh>
    <phoneticPr fontId="2"/>
  </si>
  <si>
    <t>要是正1</t>
    <rPh sb="0" eb="3">
      <t>ヨウゼセイ</t>
    </rPh>
    <phoneticPr fontId="2"/>
  </si>
  <si>
    <t>固定式</t>
    <rPh sb="0" eb="3">
      <t>コテイシキ</t>
    </rPh>
    <phoneticPr fontId="2"/>
  </si>
  <si>
    <t>可動式</t>
    <rPh sb="0" eb="3">
      <t>カドウシキ</t>
    </rPh>
    <phoneticPr fontId="2"/>
  </si>
  <si>
    <t>?</t>
    <phoneticPr fontId="2"/>
  </si>
  <si>
    <t>(2)</t>
  </si>
  <si>
    <t>(3)</t>
  </si>
  <si>
    <t>(4)</t>
  </si>
  <si>
    <t>(5)</t>
  </si>
  <si>
    <t>(6)</t>
  </si>
  <si>
    <t>(7)</t>
  </si>
  <si>
    <t>(8)</t>
  </si>
  <si>
    <t>■番号■</t>
    <rPh sb="1" eb="3">
      <t>バンゴウ</t>
    </rPh>
    <phoneticPr fontId="2"/>
  </si>
  <si>
    <t>検査項目</t>
    <phoneticPr fontId="2"/>
  </si>
  <si>
    <t>検査事項1</t>
    <phoneticPr fontId="2"/>
  </si>
  <si>
    <t>検査事項2</t>
  </si>
  <si>
    <t>検査事項3</t>
  </si>
  <si>
    <t>検査事項4</t>
  </si>
  <si>
    <t>検査項目プルダウン(1)</t>
    <phoneticPr fontId="2"/>
  </si>
  <si>
    <t>検査項目プルダウン(2)</t>
  </si>
  <si>
    <t>検査項目プルダウン(3)</t>
  </si>
  <si>
    <t>検査項目プルダウン(4)</t>
    <phoneticPr fontId="2"/>
  </si>
  <si>
    <t>巻上機</t>
    <rPh sb="0" eb="3">
      <t>マキアゲキ</t>
    </rPh>
    <phoneticPr fontId="2"/>
  </si>
  <si>
    <t>検査事項5</t>
    <phoneticPr fontId="2"/>
  </si>
  <si>
    <t>ﾌﾞﾚｰｷﾊﾟｯﾄﾞの動作感知装置</t>
    <rPh sb="11" eb="13">
      <t>ドウサ</t>
    </rPh>
    <rPh sb="13" eb="17">
      <t>カンチソウチ</t>
    </rPh>
    <phoneticPr fontId="2"/>
  </si>
  <si>
    <t>特定距離感知装置</t>
    <rPh sb="0" eb="4">
      <t>トクテイキョリ</t>
    </rPh>
    <rPh sb="4" eb="8">
      <t>カンチソウチ</t>
    </rPh>
    <phoneticPr fontId="2"/>
  </si>
  <si>
    <t>乗場戸ｽｲｯﾁ</t>
    <rPh sb="0" eb="2">
      <t>ノリバ</t>
    </rPh>
    <rPh sb="2" eb="3">
      <t>ト</t>
    </rPh>
    <phoneticPr fontId="2"/>
  </si>
  <si>
    <t>ｴﾌﾟﾛﾝ（つま先保護板）</t>
    <rPh sb="8" eb="9">
      <t>サキ</t>
    </rPh>
    <rPh sb="9" eb="12">
      <t>ホゴバン</t>
    </rPh>
    <phoneticPr fontId="2"/>
  </si>
  <si>
    <t>外観及び取付の状況</t>
    <rPh sb="0" eb="2">
      <t>ガイカン</t>
    </rPh>
    <rPh sb="2" eb="3">
      <t>オヨ</t>
    </rPh>
    <rPh sb="4" eb="6">
      <t>トリツケ</t>
    </rPh>
    <rPh sb="7" eb="9">
      <t>ジョウキョウ</t>
    </rPh>
    <phoneticPr fontId="2"/>
  </si>
  <si>
    <t>なし</t>
    <phoneticPr fontId="2"/>
  </si>
  <si>
    <t>m/min</t>
    <phoneticPr fontId="2"/>
  </si>
  <si>
    <t>変化量規定値：</t>
    <rPh sb="0" eb="3">
      <t>ヘンカリョウ</t>
    </rPh>
    <rPh sb="3" eb="6">
      <t>キテイチ</t>
    </rPh>
    <phoneticPr fontId="2"/>
  </si>
  <si>
    <t>作動時間規定値：</t>
    <rPh sb="0" eb="4">
      <t>サドウジカン</t>
    </rPh>
    <rPh sb="4" eb="7">
      <t>キテイチ</t>
    </rPh>
    <phoneticPr fontId="2"/>
  </si>
  <si>
    <t>ﾘﾚｰ1</t>
    <phoneticPr fontId="2"/>
  </si>
  <si>
    <t>ﾘﾚｰ2</t>
    <phoneticPr fontId="2"/>
  </si>
  <si>
    <t>BS1：</t>
    <phoneticPr fontId="2"/>
  </si>
  <si>
    <t>BS2：</t>
    <phoneticPr fontId="2"/>
  </si>
  <si>
    <t>測定値が『規定値-前回からの変化量』を超えること。（要重点点検）</t>
    <phoneticPr fontId="2"/>
  </si>
  <si>
    <t>電源をｵﾌ、ｵﾝし、ﾌﾟﾛｸﾞﾗﾑが立ち上がることを確認する。</t>
    <rPh sb="0" eb="2">
      <t>デンゲン</t>
    </rPh>
    <rPh sb="18" eb="19">
      <t>タ</t>
    </rPh>
    <rPh sb="20" eb="21">
      <t>ア</t>
    </rPh>
    <rPh sb="26" eb="28">
      <t>カクニン</t>
    </rPh>
    <phoneticPr fontId="2"/>
  </si>
  <si>
    <t>制動面油排出場所</t>
    <rPh sb="4" eb="6">
      <t>ハイシュツ</t>
    </rPh>
    <rPh sb="6" eb="8">
      <t>バショ</t>
    </rPh>
    <phoneticPr fontId="2"/>
  </si>
  <si>
    <t>型式</t>
  </si>
  <si>
    <t>全ﾌﾞﾚｰｷによるかご停止距離を測定する。また、前回検査時からの変化量を確認する。（変化量がﾏｲﾅｽの時は変化なしとする。）</t>
    <rPh sb="0" eb="1">
      <t>ゼン</t>
    </rPh>
    <rPh sb="11" eb="13">
      <t>テイシ</t>
    </rPh>
    <rPh sb="13" eb="15">
      <t>キョリ</t>
    </rPh>
    <rPh sb="16" eb="18">
      <t>ソクテイ</t>
    </rPh>
    <rPh sb="24" eb="26">
      <t>ゼンカイ</t>
    </rPh>
    <rPh sb="26" eb="29">
      <t>ケンサジ</t>
    </rPh>
    <rPh sb="32" eb="35">
      <t>ヘンカリョウ</t>
    </rPh>
    <rPh sb="36" eb="38">
      <t>カクニン</t>
    </rPh>
    <rPh sb="42" eb="45">
      <t>ヘンカリョウ</t>
    </rPh>
    <rPh sb="51" eb="52">
      <t>トキ</t>
    </rPh>
    <rPh sb="53" eb="55">
      <t>ヘンカ</t>
    </rPh>
    <phoneticPr fontId="2"/>
  </si>
  <si>
    <t>測定値が『規定値-前回からの変化量』を超えること（要重点点検）</t>
    <rPh sb="19" eb="20">
      <t>コ</t>
    </rPh>
    <phoneticPr fontId="2"/>
  </si>
  <si>
    <t>測定値が規定値を超えること。又は変化量が規定値を超えること。（要是正）</t>
    <rPh sb="0" eb="3">
      <t>ソクテイチ</t>
    </rPh>
    <rPh sb="4" eb="7">
      <t>キテイチ</t>
    </rPh>
    <rPh sb="8" eb="9">
      <t>コ</t>
    </rPh>
    <rPh sb="14" eb="15">
      <t>マタ</t>
    </rPh>
    <rPh sb="16" eb="19">
      <t>ヘンカリョウ</t>
    </rPh>
    <rPh sb="20" eb="23">
      <t>キテイチ</t>
    </rPh>
    <rPh sb="24" eb="25">
      <t>コ</t>
    </rPh>
    <rPh sb="31" eb="34">
      <t>ヨウゼセイ</t>
    </rPh>
    <phoneticPr fontId="2"/>
  </si>
  <si>
    <t>停止距離規定値：</t>
    <rPh sb="0" eb="4">
      <t>テイシキョリ</t>
    </rPh>
    <rPh sb="4" eb="7">
      <t>キテイチ</t>
    </rPh>
    <phoneticPr fontId="2"/>
  </si>
  <si>
    <t>㎜</t>
    <phoneticPr fontId="2"/>
  </si>
  <si>
    <t>個</t>
    <rPh sb="0" eb="1">
      <t>コ</t>
    </rPh>
    <phoneticPr fontId="2"/>
  </si>
  <si>
    <t>指定速度：</t>
    <rPh sb="0" eb="4">
      <t>シテイソクド</t>
    </rPh>
    <phoneticPr fontId="2"/>
  </si>
  <si>
    <t>(n-1)ブレーキ</t>
  </si>
  <si>
    <t>(n-1)ブレーキ</t>
    <phoneticPr fontId="2"/>
  </si>
  <si>
    <t>前回値：</t>
    <rPh sb="0" eb="3">
      <t>ゼンカイチ</t>
    </rPh>
    <phoneticPr fontId="2"/>
  </si>
  <si>
    <t>測定値：</t>
    <rPh sb="0" eb="2">
      <t>ソクテイ</t>
    </rPh>
    <rPh sb="2" eb="3">
      <t>チ</t>
    </rPh>
    <phoneticPr fontId="2"/>
  </si>
  <si>
    <t>変化量：</t>
    <rPh sb="0" eb="3">
      <t>ヘンカリョウ</t>
    </rPh>
    <phoneticPr fontId="2"/>
  </si>
  <si>
    <t>測定値：</t>
    <phoneticPr fontId="2"/>
  </si>
  <si>
    <t>ﾌﾞﾚｰｷの電源を遮断し、ﾌﾞﾚｰｷｺｲﾙ電源遮断からﾌﾞﾚｰｷﾊﾟｯﾄﾞの動作感知装置作動までの時間を測定する。また、前回検査時からの変化量を確認する。（変化量がﾏｲﾅｽの時は変化なしとする。）</t>
    <rPh sb="6" eb="8">
      <t>デンゲン</t>
    </rPh>
    <rPh sb="9" eb="11">
      <t>シャダン</t>
    </rPh>
    <rPh sb="21" eb="25">
      <t>デンゲンシャダン</t>
    </rPh>
    <rPh sb="38" eb="40">
      <t>ドウサ</t>
    </rPh>
    <phoneticPr fontId="2"/>
  </si>
  <si>
    <r>
      <t>ｺｲﾙ電流遮断（ｺｲﾙ電流遮断信号の出力）から常開接点</t>
    </r>
    <r>
      <rPr>
        <sz val="9"/>
        <color theme="1"/>
        <rFont val="ＭＳ Ｐゴシック"/>
        <family val="3"/>
        <charset val="128"/>
      </rPr>
      <t>が開</t>
    </r>
    <r>
      <rPr>
        <sz val="9"/>
        <rFont val="ＭＳ Ｐゴシック"/>
        <family val="3"/>
        <charset val="128"/>
      </rPr>
      <t>状態または常閉接点が閉状態になるまでの作動時間を測定する。また、前回検査時からの変化量を確認する。（変化量がﾏｲﾅｽの時は変化なしとする。）</t>
    </r>
    <rPh sb="3" eb="5">
      <t>デンリュウ</t>
    </rPh>
    <rPh sb="5" eb="7">
      <t>シャダン</t>
    </rPh>
    <rPh sb="11" eb="17">
      <t>デンリュウシャダンシンゴウ</t>
    </rPh>
    <rPh sb="18" eb="20">
      <t>シュツリョク</t>
    </rPh>
    <rPh sb="23" eb="25">
      <t>ジョウカイ</t>
    </rPh>
    <rPh sb="25" eb="27">
      <t>セッテン</t>
    </rPh>
    <rPh sb="28" eb="29">
      <t>カイ</t>
    </rPh>
    <rPh sb="29" eb="31">
      <t>ジョウタイ</t>
    </rPh>
    <rPh sb="34" eb="36">
      <t>ジョウヘイ</t>
    </rPh>
    <rPh sb="36" eb="38">
      <t>セッテン</t>
    </rPh>
    <rPh sb="39" eb="40">
      <t>ヘイ</t>
    </rPh>
    <rPh sb="40" eb="42">
      <t>ジョウタイ</t>
    </rPh>
    <rPh sb="48" eb="50">
      <t>サドウ</t>
    </rPh>
    <rPh sb="50" eb="52">
      <t>ジカン</t>
    </rPh>
    <rPh sb="53" eb="55">
      <t>ソクテイ</t>
    </rPh>
    <rPh sb="61" eb="63">
      <t>ゼンカイ</t>
    </rPh>
    <rPh sb="63" eb="65">
      <t>ケンサ</t>
    </rPh>
    <rPh sb="65" eb="66">
      <t>ジ</t>
    </rPh>
    <rPh sb="69" eb="71">
      <t>ヘンカ</t>
    </rPh>
    <rPh sb="71" eb="72">
      <t>リョウ</t>
    </rPh>
    <rPh sb="73" eb="75">
      <t>カクニン</t>
    </rPh>
    <rPh sb="79" eb="81">
      <t>ヘンカ</t>
    </rPh>
    <rPh sb="81" eb="82">
      <t>リョウ</t>
    </rPh>
    <rPh sb="88" eb="89">
      <t>トキ</t>
    </rPh>
    <rPh sb="90" eb="92">
      <t>ヘンカ</t>
    </rPh>
    <phoneticPr fontId="2"/>
  </si>
  <si>
    <t>規定位置（各床±60mm±10mm）で動作しないこと。</t>
    <rPh sb="0" eb="2">
      <t>キテイ</t>
    </rPh>
    <rPh sb="2" eb="4">
      <t>イチ</t>
    </rPh>
    <rPh sb="5" eb="7">
      <t>カクユカ</t>
    </rPh>
    <rPh sb="19" eb="21">
      <t>ドウサ</t>
    </rPh>
    <phoneticPr fontId="2"/>
  </si>
  <si>
    <t>JAA31905DAA</t>
    <phoneticPr fontId="2"/>
  </si>
  <si>
    <t>ENNNUN-2836</t>
    <phoneticPr fontId="2"/>
  </si>
  <si>
    <t>ENNNUN-2837</t>
    <phoneticPr fontId="2"/>
  </si>
  <si>
    <t>DBGMH2-1</t>
    <phoneticPr fontId="2"/>
  </si>
  <si>
    <t>DBGMH2-2</t>
    <phoneticPr fontId="2"/>
  </si>
  <si>
    <t>BOMCO3</t>
    <phoneticPr fontId="2"/>
  </si>
  <si>
    <t>20220AK</t>
    <phoneticPr fontId="2"/>
  </si>
  <si>
    <t>未使用</t>
    <rPh sb="0" eb="3">
      <t>ミシヨウ</t>
    </rPh>
    <phoneticPr fontId="2"/>
  </si>
  <si>
    <t>ブレーキ数（n）：</t>
    <rPh sb="4" eb="5">
      <t>スウ</t>
    </rPh>
    <phoneticPr fontId="2"/>
  </si>
  <si>
    <t>規定寸法未満であること。</t>
    <rPh sb="0" eb="2">
      <t>キテイ</t>
    </rPh>
    <rPh sb="2" eb="4">
      <t>スンポウ</t>
    </rPh>
    <rPh sb="4" eb="6">
      <t>ミマン</t>
    </rPh>
    <phoneticPr fontId="2"/>
  </si>
  <si>
    <t>mm未満</t>
    <rPh sb="2" eb="4">
      <t>ミマン</t>
    </rPh>
    <phoneticPr fontId="2"/>
  </si>
  <si>
    <t>BS3：</t>
    <phoneticPr fontId="2"/>
  </si>
  <si>
    <t>BS4：</t>
    <phoneticPr fontId="2"/>
  </si>
  <si>
    <t>BS5：</t>
    <phoneticPr fontId="2"/>
  </si>
  <si>
    <t>BS1</t>
    <phoneticPr fontId="2"/>
  </si>
  <si>
    <t>BS2</t>
    <phoneticPr fontId="2"/>
  </si>
  <si>
    <t>BS3</t>
    <phoneticPr fontId="2"/>
  </si>
  <si>
    <t>BS4</t>
    <phoneticPr fontId="2"/>
  </si>
  <si>
    <t>BS5</t>
    <phoneticPr fontId="2"/>
  </si>
  <si>
    <t>ブレーキ数</t>
    <rPh sb="4" eb="5">
      <t>スウ</t>
    </rPh>
    <phoneticPr fontId="2"/>
  </si>
  <si>
    <t>総合判定</t>
    <rPh sb="0" eb="4">
      <t>ソウゴウハンテイ</t>
    </rPh>
    <phoneticPr fontId="2"/>
  </si>
  <si>
    <t>規定値、前回値、測定値を記入すると自動で判定される。
規定値は制御盤銘板を確認する。
未使用BSについては"-"（半角）を入力することとブレーキ個数(n)が一致することで自動判定する。</t>
    <rPh sb="0" eb="3">
      <t>キテイチ</t>
    </rPh>
    <rPh sb="4" eb="7">
      <t>ゼンカイチ</t>
    </rPh>
    <rPh sb="27" eb="30">
      <t>キテイチ</t>
    </rPh>
    <rPh sb="31" eb="36">
      <t>セイギョバンメイバン</t>
    </rPh>
    <rPh sb="37" eb="39">
      <t>カクニン</t>
    </rPh>
    <rPh sb="43" eb="46">
      <t>ミシヨウ</t>
    </rPh>
    <rPh sb="57" eb="59">
      <t>ハンカク</t>
    </rPh>
    <rPh sb="61" eb="63">
      <t>ニュウリョク</t>
    </rPh>
    <rPh sb="72" eb="74">
      <t>コスウ</t>
    </rPh>
    <rPh sb="78" eb="80">
      <t>イッチ</t>
    </rPh>
    <rPh sb="85" eb="89">
      <t>ジドウハンテイ</t>
    </rPh>
    <phoneticPr fontId="2"/>
  </si>
  <si>
    <t>規定値（銘板値）と測定値を記入すると自動で判定される。</t>
    <rPh sb="0" eb="3">
      <t>キテイチ</t>
    </rPh>
    <rPh sb="4" eb="7">
      <t>メイバンチ</t>
    </rPh>
    <rPh sb="9" eb="12">
      <t>ソクテイチ</t>
    </rPh>
    <rPh sb="13" eb="15">
      <t>キニュウ</t>
    </rPh>
    <rPh sb="18" eb="20">
      <t>ジドウ</t>
    </rPh>
    <rPh sb="21" eb="23">
      <t>ハンテイ</t>
    </rPh>
    <phoneticPr fontId="2"/>
  </si>
  <si>
    <t>目視にて基板上の型番を確認し、記入すると自動で判定される。</t>
    <rPh sb="0" eb="2">
      <t>モクシ</t>
    </rPh>
    <rPh sb="4" eb="7">
      <t>キバンジョウ</t>
    </rPh>
    <rPh sb="8" eb="10">
      <t>カタバン</t>
    </rPh>
    <rPh sb="11" eb="13">
      <t>カクニン</t>
    </rPh>
    <rPh sb="15" eb="17">
      <t>キニュウ</t>
    </rPh>
    <rPh sb="20" eb="22">
      <t>ジドウ</t>
    </rPh>
    <rPh sb="23" eb="25">
      <t>ハンテイ</t>
    </rPh>
    <phoneticPr fontId="2"/>
  </si>
  <si>
    <t>規定値、ブレーキ数、前回値、測定値を記入すると自動で判定される。規定値は制御盤銘板を確認する。</t>
    <rPh sb="0" eb="3">
      <t>キテイチ</t>
    </rPh>
    <rPh sb="8" eb="9">
      <t>スウ</t>
    </rPh>
    <rPh sb="10" eb="13">
      <t>ゼンカイチ</t>
    </rPh>
    <rPh sb="32" eb="35">
      <t>キテイチ</t>
    </rPh>
    <rPh sb="36" eb="41">
      <t>セイギョバンメイバン</t>
    </rPh>
    <rPh sb="42" eb="44">
      <t>カクニン</t>
    </rPh>
    <phoneticPr fontId="2"/>
  </si>
  <si>
    <t>規定値、前回値、測定値を記入すると自動で判定される。規定値は制御盤銘板を確認する。</t>
    <rPh sb="0" eb="3">
      <t>キテイチ</t>
    </rPh>
    <rPh sb="4" eb="7">
      <t>ゼンカイチ</t>
    </rPh>
    <rPh sb="26" eb="29">
      <t>キテイチ</t>
    </rPh>
    <rPh sb="30" eb="35">
      <t>セイギョバンメイバン</t>
    </rPh>
    <rPh sb="36" eb="38">
      <t>カクニン</t>
    </rPh>
    <phoneticPr fontId="2"/>
  </si>
  <si>
    <t>1つのブレーキを開放し、残りのブレーキを締結した状態で、かご停止距離を測定する。
前回検査時からの変化量を確認する。（変化量がマイナスの時は変化なしとする）
以降、設置されたブレーキを1つずつ開放し、残りのブレーキを締結した状態で、同様の確認を行う。</t>
    <rPh sb="8" eb="10">
      <t>カイホウ</t>
    </rPh>
    <rPh sb="12" eb="13">
      <t>ノコ</t>
    </rPh>
    <rPh sb="20" eb="22">
      <t>テイケツ</t>
    </rPh>
    <rPh sb="24" eb="26">
      <t>ジョウタイ</t>
    </rPh>
    <rPh sb="30" eb="32">
      <t>テイシ</t>
    </rPh>
    <rPh sb="32" eb="34">
      <t>キョリ</t>
    </rPh>
    <rPh sb="35" eb="37">
      <t>ソクテイ</t>
    </rPh>
    <rPh sb="41" eb="46">
      <t>ゼンカイケンサジ</t>
    </rPh>
    <rPh sb="49" eb="52">
      <t>ヘンカリョウ</t>
    </rPh>
    <rPh sb="53" eb="55">
      <t>カクニン</t>
    </rPh>
    <rPh sb="59" eb="62">
      <t>ヘンカリョウ</t>
    </rPh>
    <rPh sb="68" eb="69">
      <t>トキ</t>
    </rPh>
    <rPh sb="70" eb="72">
      <t>ヘンカ</t>
    </rPh>
    <rPh sb="79" eb="81">
      <t>イコウ</t>
    </rPh>
    <rPh sb="82" eb="84">
      <t>セッチ</t>
    </rPh>
    <rPh sb="96" eb="98">
      <t>カイホウ</t>
    </rPh>
    <rPh sb="100" eb="101">
      <t>ノコ</t>
    </rPh>
    <rPh sb="108" eb="110">
      <t>テイケツ</t>
    </rPh>
    <rPh sb="112" eb="114">
      <t>ジョウタイ</t>
    </rPh>
    <rPh sb="116" eb="118">
      <t>ドウヨウ</t>
    </rPh>
    <rPh sb="119" eb="121">
      <t>カクニン</t>
    </rPh>
    <rPh sb="122" eb="123">
      <t>オコナ</t>
    </rPh>
    <phoneticPr fontId="2"/>
  </si>
  <si>
    <t>発行 :令和　7 年　9 月　10 日Ver.1T</t>
    <rPh sb="4" eb="5">
      <t>レイ</t>
    </rPh>
    <rPh sb="5" eb="6">
      <t>ワ</t>
    </rPh>
    <phoneticPr fontId="2"/>
  </si>
  <si>
    <t>プログラムが立ち上がらないこと。</t>
    <phoneticPr fontId="2"/>
  </si>
  <si>
    <t>ENNNUN-9151</t>
    <phoneticPr fontId="2"/>
  </si>
  <si>
    <t>ENNNUN-9152</t>
    <phoneticPr fontId="2"/>
  </si>
  <si>
    <t>DBGMH2-1A</t>
    <phoneticPr fontId="2"/>
  </si>
  <si>
    <t>DBGMH2-2A</t>
    <phoneticPr fontId="2"/>
  </si>
  <si>
    <t>ENNNUN-9152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</si>
</sst>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#,##0_ "/>
    <numFmt numFmtId="179" formatCode="0_ 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9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5" xfId="0" applyFont="1" applyBorder="1" applyAlignment="1">
      <alignment vertical="center" wrapText="1"/>
    </xf>
    <xf numFmtId="0" fontId="15" fillId="0" borderId="0" xfId="0" applyFont="1">
      <alignment vertical="center"/>
    </xf>
    <xf numFmtId="0" fontId="15" fillId="0" borderId="48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48" xfId="0" applyFont="1" applyBorder="1">
      <alignment vertical="center"/>
    </xf>
    <xf numFmtId="3" fontId="16" fillId="0" borderId="48" xfId="0" applyNumberFormat="1" applyFont="1" applyBorder="1">
      <alignment vertical="center"/>
    </xf>
    <xf numFmtId="0" fontId="17" fillId="0" borderId="48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5" fillId="0" borderId="40" xfId="0" applyFont="1" applyBorder="1">
      <alignment vertical="center"/>
    </xf>
    <xf numFmtId="0" fontId="16" fillId="0" borderId="51" xfId="0" applyFont="1" applyBorder="1">
      <alignment vertical="center"/>
    </xf>
    <xf numFmtId="0" fontId="15" fillId="0" borderId="51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2" xfId="0" applyFont="1" applyBorder="1">
      <alignment vertical="center"/>
    </xf>
    <xf numFmtId="178" fontId="17" fillId="0" borderId="48" xfId="0" applyNumberFormat="1" applyFont="1" applyBorder="1">
      <alignment vertical="center"/>
    </xf>
    <xf numFmtId="0" fontId="17" fillId="0" borderId="48" xfId="0" applyFont="1" applyBorder="1" applyAlignment="1">
      <alignment vertical="center" wrapText="1"/>
    </xf>
    <xf numFmtId="178" fontId="17" fillId="0" borderId="48" xfId="0" applyNumberFormat="1" applyFont="1" applyBorder="1" applyAlignment="1">
      <alignment vertical="center" wrapText="1"/>
    </xf>
    <xf numFmtId="0" fontId="17" fillId="0" borderId="49" xfId="0" applyFont="1" applyBorder="1">
      <alignment vertical="center"/>
    </xf>
    <xf numFmtId="0" fontId="17" fillId="0" borderId="51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1" xfId="0" applyFont="1" applyBorder="1">
      <alignment vertical="center"/>
    </xf>
    <xf numFmtId="0" fontId="17" fillId="0" borderId="49" xfId="0" applyFont="1" applyBorder="1" applyAlignment="1">
      <alignment vertical="center" wrapText="1"/>
    </xf>
    <xf numFmtId="0" fontId="17" fillId="0" borderId="38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48" xfId="0" applyFont="1" applyBorder="1" applyAlignment="1">
      <alignment horizontal="left" vertical="center" wrapText="1"/>
    </xf>
    <xf numFmtId="178" fontId="17" fillId="0" borderId="48" xfId="0" applyNumberFormat="1" applyFont="1" applyBorder="1" applyAlignment="1">
      <alignment horizontal="left" vertical="center" wrapText="1"/>
    </xf>
    <xf numFmtId="0" fontId="17" fillId="0" borderId="50" xfId="0" applyFont="1" applyBorder="1">
      <alignment vertical="center"/>
    </xf>
    <xf numFmtId="0" fontId="17" fillId="0" borderId="48" xfId="0" applyFont="1" applyBorder="1" applyAlignment="1">
      <alignment horizontal="center" vertical="center"/>
    </xf>
    <xf numFmtId="0" fontId="16" fillId="0" borderId="40" xfId="0" applyFont="1" applyBorder="1">
      <alignment vertical="center"/>
    </xf>
    <xf numFmtId="49" fontId="15" fillId="0" borderId="0" xfId="0" applyNumberFormat="1" applyFont="1">
      <alignment vertical="center"/>
    </xf>
    <xf numFmtId="0" fontId="5" fillId="0" borderId="48" xfId="0" applyFont="1" applyBorder="1">
      <alignment vertical="center"/>
    </xf>
    <xf numFmtId="0" fontId="19" fillId="0" borderId="48" xfId="0" applyFont="1" applyBorder="1">
      <alignment vertical="center"/>
    </xf>
    <xf numFmtId="49" fontId="16" fillId="0" borderId="48" xfId="0" applyNumberFormat="1" applyFont="1" applyBorder="1">
      <alignment vertical="center"/>
    </xf>
    <xf numFmtId="0" fontId="5" fillId="2" borderId="48" xfId="0" applyFont="1" applyFill="1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3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1" fillId="0" borderId="0" xfId="0" applyFont="1" applyAlignment="1" applyProtection="1">
      <alignment wrapText="1"/>
      <protection locked="0" hidden="1"/>
    </xf>
    <xf numFmtId="0" fontId="1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0" fillId="0" borderId="0" xfId="0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5" fillId="0" borderId="2" xfId="0" applyFont="1" applyBorder="1" applyProtection="1">
      <alignment vertical="center"/>
      <protection locked="0" hidden="1"/>
    </xf>
    <xf numFmtId="0" fontId="5" fillId="0" borderId="0" xfId="0" applyFont="1" applyProtection="1">
      <alignment vertical="center"/>
      <protection locked="0" hidden="1"/>
    </xf>
    <xf numFmtId="0" fontId="14" fillId="0" borderId="6" xfId="0" applyFont="1" applyBorder="1">
      <alignment vertical="center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Protection="1">
      <alignment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5" fillId="0" borderId="3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21" xfId="0" applyFont="1" applyBorder="1" applyProtection="1">
      <alignment vertical="center"/>
      <protection hidden="1"/>
    </xf>
    <xf numFmtId="0" fontId="5" fillId="0" borderId="22" xfId="0" applyFont="1" applyBorder="1" applyProtection="1">
      <alignment vertical="center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177" fontId="5" fillId="0" borderId="6" xfId="0" applyNumberFormat="1" applyFont="1" applyBorder="1" applyProtection="1">
      <alignment vertical="center"/>
      <protection hidden="1"/>
    </xf>
    <xf numFmtId="0" fontId="1" fillId="0" borderId="6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" fillId="0" borderId="1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5" fillId="0" borderId="8" xfId="0" applyFont="1" applyBorder="1" applyProtection="1">
      <alignment vertical="center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179" fontId="5" fillId="0" borderId="1" xfId="0" applyNumberFormat="1" applyFont="1" applyBorder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179" fontId="5" fillId="0" borderId="8" xfId="0" applyNumberFormat="1" applyFont="1" applyBorder="1" applyProtection="1">
      <alignment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79" fontId="5" fillId="0" borderId="6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Protection="1">
      <alignment vertic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178" fontId="3" fillId="0" borderId="1" xfId="0" applyNumberFormat="1" applyFont="1" applyBorder="1" applyAlignment="1" applyProtection="1">
      <alignment horizontal="right"/>
      <protection locked="0" hidden="1"/>
    </xf>
    <xf numFmtId="178" fontId="5" fillId="0" borderId="1" xfId="0" applyNumberFormat="1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protection hidden="1"/>
    </xf>
    <xf numFmtId="0" fontId="5" fillId="0" borderId="5" xfId="0" applyFont="1" applyBorder="1" applyAlignment="1" applyProtection="1">
      <alignment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5" fillId="0" borderId="3" xfId="0" applyFont="1" applyBorder="1" applyAlignment="1" applyProtection="1">
      <alignment vertical="top"/>
      <protection hidden="1"/>
    </xf>
    <xf numFmtId="0" fontId="5" fillId="0" borderId="2" xfId="0" applyFont="1" applyBorder="1" applyAlignment="1" applyProtection="1">
      <alignment vertical="top"/>
      <protection hidden="1"/>
    </xf>
    <xf numFmtId="0" fontId="5" fillId="0" borderId="4" xfId="0" applyFont="1" applyBorder="1" applyAlignment="1" applyProtection="1">
      <alignment vertical="top"/>
      <protection hidden="1"/>
    </xf>
    <xf numFmtId="0" fontId="5" fillId="0" borderId="7" xfId="0" applyFont="1" applyBorder="1" applyAlignment="1" applyProtection="1">
      <alignment vertical="top"/>
      <protection hidden="1"/>
    </xf>
    <xf numFmtId="0" fontId="5" fillId="0" borderId="1" xfId="0" applyFont="1" applyBorder="1" applyAlignment="1" applyProtection="1">
      <alignment vertical="top"/>
      <protection hidden="1"/>
    </xf>
    <xf numFmtId="0" fontId="5" fillId="0" borderId="3" xfId="0" applyFont="1" applyBorder="1" applyAlignment="1" applyProtection="1">
      <protection hidden="1"/>
    </xf>
    <xf numFmtId="0" fontId="5" fillId="0" borderId="2" xfId="0" applyFont="1" applyBorder="1" applyAlignment="1" applyProtection="1">
      <protection hidden="1"/>
    </xf>
    <xf numFmtId="0" fontId="5" fillId="0" borderId="4" xfId="0" applyFont="1" applyBorder="1" applyAlignment="1" applyProtection="1">
      <protection hidden="1"/>
    </xf>
    <xf numFmtId="0" fontId="5" fillId="0" borderId="6" xfId="0" applyFont="1" applyBorder="1" applyAlignment="1" applyProtection="1">
      <protection hidden="1"/>
    </xf>
    <xf numFmtId="0" fontId="5" fillId="0" borderId="7" xfId="0" applyFont="1" applyBorder="1" applyAlignment="1" applyProtection="1">
      <protection hidden="1"/>
    </xf>
    <xf numFmtId="0" fontId="5" fillId="0" borderId="1" xfId="0" applyFont="1" applyBorder="1" applyAlignment="1" applyProtection="1">
      <protection hidden="1"/>
    </xf>
    <xf numFmtId="0" fontId="5" fillId="0" borderId="8" xfId="0" applyFont="1" applyBorder="1" applyAlignment="1" applyProtection="1">
      <protection hidden="1"/>
    </xf>
    <xf numFmtId="0" fontId="1" fillId="0" borderId="3" xfId="0" applyFont="1" applyBorder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1" fillId="0" borderId="8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Protection="1">
      <alignment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7" xfId="0" applyFont="1" applyBorder="1" applyProtection="1">
      <alignment vertical="center"/>
      <protection hidden="1"/>
    </xf>
    <xf numFmtId="179" fontId="5" fillId="0" borderId="6" xfId="0" applyNumberFormat="1" applyFont="1" applyBorder="1" applyProtection="1">
      <alignment vertical="center"/>
      <protection hidden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177" fontId="0" fillId="0" borderId="0" xfId="0" applyNumberFormat="1" applyAlignment="1" applyProtection="1">
      <alignment horizontal="center" vertical="center"/>
      <protection locked="0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 applyProtection="1">
      <alignment horizontal="left" vertical="center"/>
      <protection locked="0"/>
    </xf>
    <xf numFmtId="176" fontId="0" fillId="0" borderId="0" xfId="0" applyNumberForma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177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10" fillId="0" borderId="0" xfId="0" applyFont="1">
      <alignment vertical="center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 shrinkToFit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top"/>
      <protection hidden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177" fontId="0" fillId="0" borderId="0" xfId="0" applyNumberFormat="1" applyAlignment="1">
      <alignment horizontal="center" vertical="center"/>
    </xf>
    <xf numFmtId="0" fontId="5" fillId="0" borderId="5" xfId="0" applyFont="1" applyBorder="1" applyAlignment="1" applyProtection="1">
      <alignment horizontal="right" vertical="center"/>
      <protection hidden="1"/>
    </xf>
    <xf numFmtId="3" fontId="17" fillId="0" borderId="48" xfId="0" applyNumberFormat="1" applyFont="1" applyBorder="1">
      <alignment vertical="center"/>
    </xf>
    <xf numFmtId="0" fontId="21" fillId="0" borderId="0" xfId="0" applyFont="1">
      <alignment vertical="center"/>
    </xf>
    <xf numFmtId="0" fontId="15" fillId="0" borderId="52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/>
      <protection hidden="1"/>
    </xf>
    <xf numFmtId="0" fontId="0" fillId="0" borderId="6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14" fillId="0" borderId="49" xfId="0" applyFont="1" applyBorder="1" applyAlignment="1">
      <alignment vertical="center" wrapText="1"/>
    </xf>
    <xf numFmtId="0" fontId="14" fillId="0" borderId="7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40" xfId="0" applyFont="1" applyBorder="1">
      <alignment vertical="center"/>
    </xf>
    <xf numFmtId="0" fontId="14" fillId="0" borderId="43" xfId="0" applyFont="1" applyBorder="1">
      <alignment vertical="center"/>
    </xf>
    <xf numFmtId="0" fontId="17" fillId="0" borderId="55" xfId="0" applyFont="1" applyBorder="1">
      <alignment vertical="center"/>
    </xf>
    <xf numFmtId="0" fontId="17" fillId="0" borderId="56" xfId="0" applyFont="1" applyBorder="1">
      <alignment vertical="center"/>
    </xf>
    <xf numFmtId="0" fontId="17" fillId="0" borderId="57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58" xfId="0" applyFont="1" applyBorder="1">
      <alignment vertical="center"/>
    </xf>
    <xf numFmtId="0" fontId="17" fillId="0" borderId="59" xfId="0" applyFont="1" applyBorder="1">
      <alignment vertical="center"/>
    </xf>
    <xf numFmtId="0" fontId="17" fillId="0" borderId="60" xfId="0" applyFont="1" applyBorder="1">
      <alignment vertical="center"/>
    </xf>
    <xf numFmtId="0" fontId="17" fillId="0" borderId="61" xfId="0" applyFont="1" applyBorder="1">
      <alignment vertical="center"/>
    </xf>
    <xf numFmtId="0" fontId="17" fillId="0" borderId="62" xfId="0" applyFont="1" applyBorder="1">
      <alignment vertical="center"/>
    </xf>
    <xf numFmtId="0" fontId="17" fillId="0" borderId="63" xfId="0" applyFont="1" applyBorder="1">
      <alignment vertical="center"/>
    </xf>
    <xf numFmtId="0" fontId="17" fillId="0" borderId="64" xfId="0" applyFont="1" applyBorder="1">
      <alignment vertical="center"/>
    </xf>
    <xf numFmtId="0" fontId="17" fillId="0" borderId="65" xfId="0" applyFont="1" applyBorder="1">
      <alignment vertical="center"/>
    </xf>
    <xf numFmtId="0" fontId="5" fillId="0" borderId="7" xfId="0" applyFont="1" applyBorder="1" applyAlignment="1" applyProtection="1">
      <alignment horizontal="center"/>
      <protection hidden="1"/>
    </xf>
    <xf numFmtId="0" fontId="15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17" fillId="0" borderId="6" xfId="0" applyFont="1" applyBorder="1">
      <alignment vertical="center"/>
    </xf>
    <xf numFmtId="0" fontId="17" fillId="0" borderId="5" xfId="0" applyFont="1" applyBorder="1" applyAlignment="1" applyProtection="1">
      <alignment horizontal="left" vertical="top" wrapText="1"/>
      <protection hidden="1"/>
    </xf>
    <xf numFmtId="0" fontId="17" fillId="0" borderId="6" xfId="0" applyFont="1" applyBorder="1" applyAlignment="1" applyProtection="1">
      <alignment horizontal="left" vertical="top" wrapText="1"/>
      <protection hidden="1"/>
    </xf>
    <xf numFmtId="0" fontId="5" fillId="0" borderId="5" xfId="0" applyFont="1" applyBorder="1" applyAlignment="1" applyProtection="1">
      <alignment horizontal="right" shrinkToFit="1"/>
      <protection hidden="1"/>
    </xf>
    <xf numFmtId="0" fontId="5" fillId="0" borderId="5" xfId="0" applyFont="1" applyBorder="1" applyAlignment="1" applyProtection="1">
      <alignment horizontal="right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179" fontId="5" fillId="0" borderId="0" xfId="0" applyNumberFormat="1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22" fillId="0" borderId="48" xfId="0" applyFont="1" applyBorder="1">
      <alignment vertical="center"/>
    </xf>
    <xf numFmtId="0" fontId="22" fillId="0" borderId="40" xfId="0" applyFont="1" applyBorder="1">
      <alignment vertical="center"/>
    </xf>
    <xf numFmtId="0" fontId="10" fillId="0" borderId="52" xfId="0" applyFont="1" applyBorder="1">
      <alignment vertical="center"/>
    </xf>
    <xf numFmtId="0" fontId="5" fillId="0" borderId="0" xfId="0" applyFont="1" applyAlignment="1" applyProtection="1">
      <alignment horizontal="right" shrinkToFit="1"/>
      <protection hidden="1"/>
    </xf>
    <xf numFmtId="178" fontId="3" fillId="0" borderId="0" xfId="0" applyNumberFormat="1" applyFont="1" applyAlignment="1" applyProtection="1">
      <alignment horizontal="center"/>
      <protection locked="0"/>
    </xf>
    <xf numFmtId="178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6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vertical="center" shrinkToFit="1"/>
      <protection hidden="1"/>
    </xf>
    <xf numFmtId="177" fontId="5" fillId="0" borderId="0" xfId="0" applyNumberFormat="1" applyFont="1" applyAlignment="1" applyProtection="1">
      <alignment vertical="center" shrinkToFit="1"/>
      <protection hidden="1"/>
    </xf>
    <xf numFmtId="177" fontId="5" fillId="0" borderId="0" xfId="0" applyNumberFormat="1" applyFont="1" applyAlignment="1" applyProtection="1">
      <alignment horizontal="center" vertical="center"/>
      <protection hidden="1"/>
    </xf>
    <xf numFmtId="177" fontId="5" fillId="0" borderId="0" xfId="0" applyNumberFormat="1" applyFont="1" applyProtection="1">
      <alignment vertical="center"/>
      <protection hidden="1"/>
    </xf>
    <xf numFmtId="178" fontId="5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 applyProtection="1">
      <alignment horizontal="left" vertical="top" wrapText="1"/>
      <protection hidden="1"/>
    </xf>
    <xf numFmtId="179" fontId="5" fillId="0" borderId="0" xfId="0" applyNumberFormat="1" applyFont="1" applyAlignment="1" applyProtection="1">
      <alignment horizontal="center" vertical="center"/>
      <protection hidden="1"/>
    </xf>
    <xf numFmtId="178" fontId="3" fillId="0" borderId="0" xfId="0" applyNumberFormat="1" applyFont="1" applyAlignment="1" applyProtection="1">
      <alignment horizontal="right"/>
      <protection locked="0"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center" vertical="center" textRotation="255" wrapText="1"/>
      <protection hidden="1"/>
    </xf>
    <xf numFmtId="0" fontId="0" fillId="0" borderId="2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0" fillId="0" borderId="0" xfId="0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5" fillId="0" borderId="3" xfId="0" applyFont="1" applyBorder="1" applyAlignment="1" applyProtection="1">
      <alignment horizontal="center" vertical="center" textRotation="255" wrapText="1"/>
      <protection hidden="1"/>
    </xf>
    <xf numFmtId="0" fontId="0" fillId="0" borderId="10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49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shrinkToFit="1"/>
      <protection hidden="1"/>
    </xf>
    <xf numFmtId="0" fontId="5" fillId="0" borderId="0" xfId="0" applyFont="1" applyAlignment="1" applyProtection="1">
      <alignment horizontal="center" shrinkToFit="1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179" fontId="5" fillId="0" borderId="0" xfId="0" applyNumberFormat="1" applyFont="1" applyAlignment="1" applyProtection="1">
      <alignment horizontal="left"/>
      <protection hidden="1"/>
    </xf>
    <xf numFmtId="179" fontId="5" fillId="0" borderId="6" xfId="0" applyNumberFormat="1" applyFont="1" applyBorder="1" applyAlignment="1" applyProtection="1">
      <alignment horizontal="left"/>
      <protection hidden="1"/>
    </xf>
    <xf numFmtId="0" fontId="17" fillId="0" borderId="5" xfId="0" applyFont="1" applyBorder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" fillId="0" borderId="5" xfId="0" applyFont="1" applyBorder="1" applyAlignment="1" applyProtection="1">
      <alignment horizontal="right" shrinkToFit="1"/>
      <protection hidden="1"/>
    </xf>
    <xf numFmtId="0" fontId="5" fillId="0" borderId="0" xfId="0" applyFont="1" applyAlignment="1" applyProtection="1">
      <alignment horizontal="right" shrinkToFit="1"/>
      <protection hidden="1"/>
    </xf>
    <xf numFmtId="178" fontId="3" fillId="0" borderId="0" xfId="0" applyNumberFormat="1" applyFont="1" applyAlignment="1" applyProtection="1">
      <alignment horizontal="center"/>
      <protection locked="0"/>
    </xf>
    <xf numFmtId="178" fontId="3" fillId="0" borderId="1" xfId="0" applyNumberFormat="1" applyFont="1" applyBorder="1" applyAlignment="1" applyProtection="1">
      <alignment horizontal="center"/>
      <protection locked="0"/>
    </xf>
    <xf numFmtId="178" fontId="5" fillId="0" borderId="0" xfId="0" applyNumberFormat="1" applyFont="1" applyAlignment="1" applyProtection="1">
      <alignment horizontal="left"/>
      <protection hidden="1"/>
    </xf>
    <xf numFmtId="0" fontId="5" fillId="0" borderId="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5" xfId="0" applyFont="1" applyBorder="1" applyAlignment="1" applyProtection="1">
      <alignment shrinkToFit="1"/>
      <protection hidden="1"/>
    </xf>
    <xf numFmtId="0" fontId="0" fillId="0" borderId="0" xfId="0" applyAlignment="1">
      <alignment shrinkToFit="1"/>
    </xf>
    <xf numFmtId="0" fontId="0" fillId="0" borderId="5" xfId="0" applyBorder="1" applyAlignment="1">
      <alignment shrinkToFit="1"/>
    </xf>
    <xf numFmtId="0" fontId="7" fillId="0" borderId="2" xfId="0" applyFont="1" applyBorder="1" applyAlignment="1" applyProtection="1">
      <alignment horizontal="center" shrinkToFit="1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179" fontId="5" fillId="0" borderId="0" xfId="0" applyNumberFormat="1" applyFont="1" applyAlignment="1" applyProtection="1">
      <alignment shrinkToFit="1"/>
      <protection hidden="1"/>
    </xf>
    <xf numFmtId="0" fontId="0" fillId="0" borderId="6" xfId="0" applyBorder="1" applyAlignment="1">
      <alignment shrinkToFit="1"/>
    </xf>
    <xf numFmtId="0" fontId="7" fillId="0" borderId="2" xfId="0" applyFont="1" applyBorder="1" applyAlignment="1" applyProtection="1">
      <alignment horizontal="center" shrinkToFit="1"/>
      <protection hidden="1"/>
    </xf>
    <xf numFmtId="0" fontId="7" fillId="0" borderId="1" xfId="0" applyFont="1" applyBorder="1" applyAlignment="1" applyProtection="1">
      <alignment horizontal="center" shrinkToFi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shrinkToFit="1"/>
    </xf>
    <xf numFmtId="0" fontId="3" fillId="0" borderId="0" xfId="0" applyFont="1" applyAlignment="1" applyProtection="1">
      <alignment horizontal="center" shrinkToFit="1"/>
      <protection locked="0" hidden="1"/>
    </xf>
    <xf numFmtId="0" fontId="3" fillId="0" borderId="0" xfId="0" applyFont="1" applyAlignment="1" applyProtection="1">
      <alignment shrinkToFit="1"/>
      <protection hidden="1"/>
    </xf>
    <xf numFmtId="0" fontId="3" fillId="0" borderId="1" xfId="0" applyFont="1" applyBorder="1" applyAlignment="1" applyProtection="1">
      <alignment shrinkToFit="1"/>
      <protection hidden="1"/>
    </xf>
    <xf numFmtId="0" fontId="5" fillId="0" borderId="2" xfId="0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center" vertical="center"/>
      <protection hidden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shrinkToFit="1"/>
      <protection hidden="1"/>
    </xf>
    <xf numFmtId="0" fontId="0" fillId="0" borderId="2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7" fillId="0" borderId="0" xfId="0" applyFont="1" applyAlignment="1" applyProtection="1">
      <alignment horizontal="center" shrinkToFit="1"/>
      <protection locked="0"/>
    </xf>
    <xf numFmtId="0" fontId="0" fillId="0" borderId="0" xfId="0">
      <alignment vertical="center"/>
    </xf>
    <xf numFmtId="0" fontId="15" fillId="0" borderId="53" xfId="0" applyFont="1" applyBorder="1">
      <alignment vertical="center"/>
    </xf>
    <xf numFmtId="0" fontId="0" fillId="0" borderId="54" xfId="0" applyBorder="1">
      <alignment vertical="center"/>
    </xf>
    <xf numFmtId="0" fontId="5" fillId="0" borderId="0" xfId="0" applyFont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1" xfId="0" applyBorder="1" applyAlignment="1">
      <alignment horizontal="right" shrinkToFit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vertical="center" shrinkToFit="1"/>
      <protection hidden="1"/>
    </xf>
    <xf numFmtId="0" fontId="5" fillId="0" borderId="1" xfId="0" applyFont="1" applyBorder="1" applyAlignment="1" applyProtection="1">
      <alignment horizontal="right" vertical="center" shrinkToFit="1"/>
      <protection hidden="1"/>
    </xf>
    <xf numFmtId="0" fontId="5" fillId="0" borderId="0" xfId="0" applyFont="1" applyAlignment="1" applyProtection="1">
      <alignment horizontal="left"/>
      <protection locked="0" hidden="1"/>
    </xf>
    <xf numFmtId="0" fontId="5" fillId="0" borderId="1" xfId="0" applyFont="1" applyBorder="1" applyAlignment="1" applyProtection="1">
      <alignment horizontal="left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shrinkToFit="1"/>
      <protection hidden="1"/>
    </xf>
    <xf numFmtId="0" fontId="7" fillId="0" borderId="1" xfId="0" applyFont="1" applyBorder="1" applyAlignment="1" applyProtection="1">
      <alignment shrinkToFit="1"/>
      <protection hidden="1"/>
    </xf>
    <xf numFmtId="0" fontId="7" fillId="0" borderId="0" xfId="0" applyFont="1" applyAlignment="1" applyProtection="1">
      <protection hidden="1"/>
    </xf>
    <xf numFmtId="0" fontId="7" fillId="0" borderId="1" xfId="0" applyFont="1" applyBorder="1" applyAlignment="1" applyProtection="1">
      <protection hidden="1"/>
    </xf>
    <xf numFmtId="0" fontId="0" fillId="0" borderId="0" xfId="0" applyAlignment="1"/>
    <xf numFmtId="0" fontId="0" fillId="0" borderId="1" xfId="0" applyBorder="1" applyAlignment="1"/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8" fillId="0" borderId="2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shrinkToFit="1"/>
      <protection hidden="1"/>
    </xf>
    <xf numFmtId="0" fontId="8" fillId="0" borderId="5" xfId="0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8" fillId="0" borderId="12" xfId="0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8" fillId="0" borderId="14" xfId="0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 applyProtection="1">
      <alignment horizontal="left" shrinkToFit="1"/>
      <protection hidden="1"/>
    </xf>
    <xf numFmtId="0" fontId="0" fillId="0" borderId="6" xfId="0" applyBorder="1" applyAlignment="1">
      <alignment horizontal="left" shrinkToFit="1"/>
    </xf>
    <xf numFmtId="0" fontId="0" fillId="0" borderId="0" xfId="0" applyAlignment="1">
      <alignment horizontal="left" shrinkToFit="1"/>
    </xf>
    <xf numFmtId="178" fontId="7" fillId="0" borderId="0" xfId="0" applyNumberFormat="1" applyFont="1" applyAlignment="1" applyProtection="1">
      <alignment horizont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178" fontId="7" fillId="0" borderId="1" xfId="0" applyNumberFormat="1" applyFont="1" applyBorder="1" applyAlignment="1" applyProtection="1">
      <alignment horizont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8" fontId="7" fillId="0" borderId="0" xfId="0" applyNumberFormat="1" applyFont="1" applyAlignment="1" applyProtection="1">
      <alignment horizontal="center" shrinkToFit="1"/>
      <protection hidden="1"/>
    </xf>
    <xf numFmtId="0" fontId="7" fillId="0" borderId="0" xfId="0" applyFont="1" applyAlignment="1">
      <alignment horizontal="center" shrinkToFit="1"/>
    </xf>
    <xf numFmtId="178" fontId="7" fillId="0" borderId="1" xfId="0" applyNumberFormat="1" applyFont="1" applyBorder="1" applyAlignment="1" applyProtection="1">
      <alignment horizontal="center" shrinkToFit="1"/>
      <protection hidden="1"/>
    </xf>
    <xf numFmtId="0" fontId="7" fillId="0" borderId="1" xfId="0" applyFont="1" applyBorder="1" applyAlignment="1">
      <alignment horizontal="center" shrinkToFit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 applyProtection="1">
      <alignment horizontal="center" vertical="center" shrinkToFit="1"/>
      <protection hidden="1"/>
    </xf>
    <xf numFmtId="0" fontId="7" fillId="0" borderId="2" xfId="0" applyFont="1" applyBorder="1" applyAlignment="1" applyProtection="1">
      <alignment horizontal="center" vertical="center" shrinkToFit="1"/>
      <protection hidden="1"/>
    </xf>
    <xf numFmtId="0" fontId="7" fillId="0" borderId="4" xfId="0" applyFont="1" applyBorder="1" applyAlignment="1" applyProtection="1">
      <alignment horizontal="center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0" fontId="7" fillId="0" borderId="6" xfId="0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horizontal="center" vertical="center" shrinkToFit="1"/>
      <protection hidden="1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7" fillId="0" borderId="8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  <protection hidden="1"/>
    </xf>
    <xf numFmtId="0" fontId="5" fillId="0" borderId="26" xfId="0" applyFont="1" applyBorder="1" applyAlignment="1" applyProtection="1">
      <alignment horizontal="left" vertical="center" wrapText="1"/>
      <protection hidden="1"/>
    </xf>
    <xf numFmtId="0" fontId="5" fillId="0" borderId="27" xfId="0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1" xfId="0" applyFont="1" applyBorder="1" applyAlignment="1" applyProtection="1">
      <alignment vertical="center" shrinkToFit="1"/>
      <protection hidden="1"/>
    </xf>
    <xf numFmtId="0" fontId="5" fillId="0" borderId="21" xfId="0" applyFont="1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0" fontId="5" fillId="0" borderId="23" xfId="0" applyFont="1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49" fontId="5" fillId="0" borderId="3" xfId="0" applyNumberFormat="1" applyFont="1" applyBorder="1" applyAlignment="1" applyProtection="1">
      <alignment horizontal="center" vertical="center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center" vertical="center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 shrinkToFit="1"/>
      <protection hidden="1"/>
    </xf>
    <xf numFmtId="0" fontId="5" fillId="0" borderId="2" xfId="0" applyFont="1" applyBorder="1" applyAlignment="1" applyProtection="1">
      <alignment horizontal="center" vertical="center" wrapText="1" shrinkToFit="1"/>
      <protection hidden="1"/>
    </xf>
    <xf numFmtId="0" fontId="5" fillId="0" borderId="4" xfId="0" applyFont="1" applyBorder="1" applyAlignment="1" applyProtection="1">
      <alignment horizontal="center" vertical="center" wrapText="1" shrinkToFit="1"/>
      <protection hidden="1"/>
    </xf>
    <xf numFmtId="0" fontId="5" fillId="0" borderId="5" xfId="0" applyFont="1" applyBorder="1" applyAlignment="1" applyProtection="1">
      <alignment horizontal="center" vertical="center" wrapText="1" shrinkToFit="1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5" fillId="0" borderId="6" xfId="0" applyFont="1" applyBorder="1" applyAlignment="1" applyProtection="1">
      <alignment horizontal="center" vertical="center" wrapText="1" shrinkToFit="1"/>
      <protection hidden="1"/>
    </xf>
    <xf numFmtId="0" fontId="5" fillId="0" borderId="7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5" fillId="0" borderId="8" xfId="0" applyFont="1" applyBorder="1" applyAlignment="1" applyProtection="1">
      <alignment horizontal="center" vertical="center" wrapText="1" shrinkToFit="1"/>
      <protection hidden="1"/>
    </xf>
    <xf numFmtId="0" fontId="17" fillId="0" borderId="3" xfId="0" applyFont="1" applyBorder="1" applyAlignment="1" applyProtection="1">
      <alignment horizontal="left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0" fontId="17" fillId="0" borderId="4" xfId="0" applyFont="1" applyBorder="1" applyAlignment="1" applyProtection="1">
      <alignment horizontal="left" vertical="center" wrapText="1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17" fillId="0" borderId="6" xfId="0" applyFont="1" applyBorder="1" applyAlignment="1" applyProtection="1">
      <alignment horizontal="left" vertical="center" wrapText="1"/>
      <protection hidden="1"/>
    </xf>
    <xf numFmtId="0" fontId="17" fillId="0" borderId="7" xfId="0" applyFont="1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17" fillId="0" borderId="8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vertical="top" wrapText="1"/>
      <protection hidden="1"/>
    </xf>
    <xf numFmtId="0" fontId="5" fillId="0" borderId="4" xfId="0" applyFont="1" applyBorder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5" fillId="0" borderId="6" xfId="0" applyFont="1" applyBorder="1" applyAlignment="1" applyProtection="1">
      <alignment vertical="top" wrapText="1"/>
      <protection hidden="1"/>
    </xf>
    <xf numFmtId="0" fontId="5" fillId="0" borderId="7" xfId="0" applyFont="1" applyBorder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5" fillId="0" borderId="8" xfId="0" applyFont="1" applyBorder="1" applyAlignment="1" applyProtection="1">
      <alignment vertical="top" wrapText="1"/>
      <protection hidden="1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179" fontId="5" fillId="0" borderId="0" xfId="0" applyNumberFormat="1" applyFont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right"/>
      <protection locked="0" hidden="1"/>
    </xf>
    <xf numFmtId="178" fontId="5" fillId="0" borderId="0" xfId="0" applyNumberFormat="1" applyFont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center" shrinkToFi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38" fontId="0" fillId="0" borderId="3" xfId="1" applyFont="1" applyFill="1" applyBorder="1" applyAlignment="1" applyProtection="1">
      <alignment horizontal="center" vertical="center"/>
      <protection hidden="1"/>
    </xf>
    <xf numFmtId="38" fontId="0" fillId="0" borderId="2" xfId="1" applyFont="1" applyFill="1" applyBorder="1" applyAlignment="1" applyProtection="1">
      <alignment horizontal="center" vertical="center"/>
      <protection hidden="1"/>
    </xf>
    <xf numFmtId="38" fontId="0" fillId="0" borderId="10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0" fillId="0" borderId="0" xfId="1" applyFont="1" applyFill="1" applyBorder="1" applyAlignment="1" applyProtection="1">
      <alignment horizontal="center" vertical="center"/>
      <protection hidden="1"/>
    </xf>
    <xf numFmtId="38" fontId="0" fillId="0" borderId="12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0" fillId="0" borderId="1" xfId="1" applyFont="1" applyFill="1" applyBorder="1" applyAlignment="1" applyProtection="1">
      <alignment horizontal="center" vertical="center"/>
      <protection hidden="1"/>
    </xf>
    <xf numFmtId="38" fontId="0" fillId="0" borderId="14" xfId="1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5" fillId="0" borderId="18" xfId="0" applyFont="1" applyBorder="1" applyAlignment="1" applyProtection="1">
      <alignment horizontal="left" vertical="center"/>
      <protection hidden="1"/>
    </xf>
    <xf numFmtId="0" fontId="5" fillId="0" borderId="19" xfId="0" applyFont="1" applyBorder="1" applyAlignment="1" applyProtection="1">
      <alignment horizontal="left" vertical="center"/>
      <protection hidden="1"/>
    </xf>
    <xf numFmtId="0" fontId="5" fillId="0" borderId="29" xfId="0" applyFont="1" applyBorder="1" applyAlignment="1" applyProtection="1">
      <alignment horizontal="left" vertical="center"/>
      <protection hidden="1"/>
    </xf>
    <xf numFmtId="0" fontId="5" fillId="0" borderId="30" xfId="0" applyFont="1" applyBorder="1" applyAlignment="1" applyProtection="1">
      <alignment horizontal="left" vertical="center"/>
      <protection hidden="1"/>
    </xf>
    <xf numFmtId="0" fontId="5" fillId="0" borderId="31" xfId="0" applyFont="1" applyBorder="1" applyAlignment="1" applyProtection="1">
      <alignment horizontal="left" vertical="center"/>
      <protection hidden="1"/>
    </xf>
    <xf numFmtId="0" fontId="5" fillId="0" borderId="34" xfId="0" applyFont="1" applyBorder="1" applyAlignment="1" applyProtection="1">
      <alignment horizontal="left" vertical="center"/>
      <protection hidden="1"/>
    </xf>
    <xf numFmtId="0" fontId="5" fillId="0" borderId="18" xfId="0" applyFont="1" applyBorder="1" applyAlignment="1" applyProtection="1">
      <alignment horizontal="left" vertical="center" wrapText="1"/>
      <protection hidden="1"/>
    </xf>
    <xf numFmtId="0" fontId="5" fillId="0" borderId="19" xfId="0" applyFont="1" applyBorder="1" applyAlignment="1" applyProtection="1">
      <alignment horizontal="left" vertical="center" wrapText="1"/>
      <protection hidden="1"/>
    </xf>
    <xf numFmtId="0" fontId="5" fillId="0" borderId="29" xfId="0" applyFont="1" applyBorder="1" applyAlignment="1" applyProtection="1">
      <alignment horizontal="left" vertical="center" wrapText="1"/>
      <protection hidden="1"/>
    </xf>
    <xf numFmtId="0" fontId="5" fillId="0" borderId="30" xfId="0" applyFont="1" applyBorder="1" applyAlignment="1" applyProtection="1">
      <alignment horizontal="left" vertical="center" wrapText="1"/>
      <protection hidden="1"/>
    </xf>
    <xf numFmtId="0" fontId="5" fillId="0" borderId="31" xfId="0" applyFont="1" applyBorder="1" applyAlignment="1" applyProtection="1">
      <alignment horizontal="left" vertical="center" wrapText="1"/>
      <protection hidden="1"/>
    </xf>
    <xf numFmtId="0" fontId="5" fillId="0" borderId="34" xfId="0" applyFont="1" applyBorder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5" fillId="0" borderId="39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vertical="center" wrapText="1"/>
      <protection hidden="1"/>
    </xf>
    <xf numFmtId="0" fontId="5" fillId="0" borderId="16" xfId="0" applyFont="1" applyBorder="1" applyProtection="1">
      <alignment vertical="center"/>
      <protection hidden="1"/>
    </xf>
    <xf numFmtId="0" fontId="5" fillId="0" borderId="39" xfId="0" applyFont="1" applyBorder="1" applyProtection="1">
      <alignment vertical="center"/>
      <protection hidden="1"/>
    </xf>
    <xf numFmtId="0" fontId="5" fillId="0" borderId="19" xfId="0" applyFont="1" applyBorder="1" applyProtection="1">
      <alignment vertical="center"/>
      <protection hidden="1"/>
    </xf>
    <xf numFmtId="0" fontId="5" fillId="0" borderId="29" xfId="0" applyFont="1" applyBorder="1" applyProtection="1">
      <alignment vertical="center"/>
      <protection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horizontal="center" vertical="center"/>
      <protection locked="0" hidden="1"/>
    </xf>
    <xf numFmtId="0" fontId="0" fillId="0" borderId="47" xfId="0" applyBorder="1" applyAlignment="1" applyProtection="1">
      <alignment horizontal="center" vertical="center"/>
      <protection locked="0" hidden="1"/>
    </xf>
    <xf numFmtId="0" fontId="5" fillId="0" borderId="25" xfId="0" applyFont="1" applyBorder="1" applyAlignment="1" applyProtection="1">
      <alignment horizontal="center" vertical="center"/>
      <protection locked="0"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18" fillId="0" borderId="26" xfId="0" applyFont="1" applyBorder="1" applyAlignment="1" applyProtection="1">
      <alignment horizontal="center" vertical="center"/>
      <protection hidden="1"/>
    </xf>
    <xf numFmtId="0" fontId="18" fillId="0" borderId="26" xfId="0" applyFont="1" applyBorder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5" fillId="0" borderId="26" xfId="0" applyFont="1" applyBorder="1" applyProtection="1">
      <alignment vertical="center"/>
      <protection hidden="1"/>
    </xf>
    <xf numFmtId="0" fontId="5" fillId="0" borderId="27" xfId="0" applyFont="1" applyBorder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25" xfId="0" applyFont="1" applyBorder="1" applyAlignment="1" applyProtection="1">
      <alignment vertical="center" wrapText="1"/>
      <protection hidden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5" xfId="0" applyFont="1" applyBorder="1" applyAlignment="1" applyProtection="1">
      <alignment horizontal="right" wrapText="1"/>
      <protection hidden="1"/>
    </xf>
    <xf numFmtId="0" fontId="0" fillId="0" borderId="0" xfId="0" applyAlignment="1">
      <alignment horizontal="right" wrapText="1"/>
    </xf>
    <xf numFmtId="0" fontId="0" fillId="0" borderId="5" xfId="0" applyBorder="1" applyAlignment="1">
      <alignment horizontal="right" wrapText="1"/>
    </xf>
    <xf numFmtId="0" fontId="7" fillId="0" borderId="0" xfId="0" applyFont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5" fillId="0" borderId="48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5" fillId="0" borderId="48" xfId="0" applyFont="1" applyBorder="1" applyAlignment="1" applyProtection="1">
      <alignment horizontal="center" vertical="center"/>
      <protection locked="0" hidden="1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shrinkToFit="1"/>
      <protection locked="0" hidden="1"/>
    </xf>
    <xf numFmtId="0" fontId="5" fillId="0" borderId="2" xfId="0" applyFont="1" applyBorder="1" applyAlignment="1" applyProtection="1">
      <alignment horizontal="left" vertical="center" shrinkToFit="1"/>
      <protection locked="0" hidden="1"/>
    </xf>
    <xf numFmtId="0" fontId="5" fillId="0" borderId="7" xfId="0" applyFont="1" applyBorder="1" applyAlignment="1" applyProtection="1">
      <alignment horizontal="left" vertical="center" shrinkToFit="1"/>
      <protection locked="0" hidden="1"/>
    </xf>
    <xf numFmtId="0" fontId="5" fillId="0" borderId="1" xfId="0" applyFont="1" applyBorder="1" applyAlignment="1" applyProtection="1">
      <alignment horizontal="left" vertical="center" shrinkToFit="1"/>
      <protection locked="0" hidden="1"/>
    </xf>
    <xf numFmtId="0" fontId="5" fillId="0" borderId="3" xfId="0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hidden="1"/>
    </xf>
    <xf numFmtId="0" fontId="0" fillId="0" borderId="4" xfId="0" applyBorder="1" applyAlignment="1" applyProtection="1">
      <alignment horizontal="left" vertical="center" shrinkToFit="1"/>
      <protection hidden="1"/>
    </xf>
    <xf numFmtId="0" fontId="0" fillId="0" borderId="7" xfId="0" applyBorder="1" applyAlignment="1" applyProtection="1">
      <alignment horizontal="left" vertical="center" shrinkToFit="1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0" fillId="0" borderId="8" xfId="0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locked="0" hidden="1"/>
    </xf>
    <xf numFmtId="0" fontId="0" fillId="0" borderId="4" xfId="0" applyBorder="1" applyAlignment="1" applyProtection="1">
      <alignment horizontal="left" vertical="center" shrinkToFit="1"/>
      <protection locked="0" hidden="1"/>
    </xf>
    <xf numFmtId="0" fontId="0" fillId="0" borderId="7" xfId="0" applyBorder="1" applyAlignment="1" applyProtection="1">
      <alignment horizontal="left" vertical="center" shrinkToFit="1"/>
      <protection locked="0" hidden="1"/>
    </xf>
    <xf numFmtId="0" fontId="0" fillId="0" borderId="1" xfId="0" applyBorder="1" applyAlignment="1" applyProtection="1">
      <alignment horizontal="left" vertical="center" shrinkToFit="1"/>
      <protection locked="0" hidden="1"/>
    </xf>
    <xf numFmtId="0" fontId="0" fillId="0" borderId="8" xfId="0" applyBorder="1" applyAlignment="1" applyProtection="1">
      <alignment horizontal="left" vertical="center" shrinkToFit="1"/>
      <protection locked="0" hidden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textRotation="255"/>
    </xf>
    <xf numFmtId="0" fontId="4" fillId="0" borderId="0" xfId="0" applyFont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/>
      <protection hidden="1"/>
    </xf>
    <xf numFmtId="178" fontId="3" fillId="0" borderId="0" xfId="0" applyNumberFormat="1" applyFont="1" applyAlignment="1" applyProtection="1">
      <alignment horizontal="center"/>
      <protection hidden="1"/>
    </xf>
    <xf numFmtId="178" fontId="3" fillId="0" borderId="1" xfId="0" applyNumberFormat="1" applyFont="1" applyBorder="1" applyAlignment="1" applyProtection="1">
      <alignment horizontal="center"/>
      <protection hidden="1"/>
    </xf>
    <xf numFmtId="178" fontId="5" fillId="0" borderId="0" xfId="0" applyNumberFormat="1" applyFont="1" applyAlignment="1" applyProtection="1">
      <alignment horizontal="left" shrinkToFit="1"/>
      <protection hidden="1"/>
    </xf>
    <xf numFmtId="0" fontId="0" fillId="0" borderId="0" xfId="0" applyAlignment="1">
      <alignment vertical="center" shrinkToFi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right"/>
      <protection locked="0" hidden="1"/>
    </xf>
    <xf numFmtId="0" fontId="5" fillId="0" borderId="1" xfId="0" applyFont="1" applyBorder="1" applyAlignment="1" applyProtection="1">
      <alignment horizontal="right"/>
      <protection locked="0" hidden="1"/>
    </xf>
    <xf numFmtId="0" fontId="5" fillId="0" borderId="2" xfId="0" applyFont="1" applyBorder="1" applyAlignment="1" applyProtection="1">
      <alignment horizontal="righ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5" fillId="0" borderId="5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179" fontId="7" fillId="0" borderId="0" xfId="0" applyNumberFormat="1" applyFont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178" fontId="7" fillId="0" borderId="0" xfId="0" applyNumberFormat="1" applyFont="1" applyAlignment="1" applyProtection="1">
      <alignment horizontal="center"/>
      <protection locked="0"/>
    </xf>
    <xf numFmtId="178" fontId="7" fillId="0" borderId="1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hidden="1"/>
    </xf>
  </cellXfs>
  <cellStyles count="2">
    <cellStyle name="桁区切り" xfId="1" builtinId="6"/>
    <cellStyle name="標準" xfId="0" builtinId="0"/>
  </cellStyles>
  <dxfs count="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5AF2-13E6-4538-B5FB-04D7182C598E}">
  <dimension ref="A1:DL993"/>
  <sheetViews>
    <sheetView showGridLines="0" tabSelected="1" view="pageBreakPreview" zoomScaleNormal="100" zoomScaleSheetLayoutView="100" workbookViewId="0">
      <selection activeCell="AH5" sqref="AH5:AS6"/>
    </sheetView>
  </sheetViews>
  <sheetFormatPr defaultColWidth="0" defaultRowHeight="13"/>
  <cols>
    <col min="1" max="4" width="1.6328125" style="1" customWidth="1"/>
    <col min="5" max="83" width="1.26953125" style="1" customWidth="1"/>
    <col min="84" max="87" width="5.6328125" style="17" customWidth="1"/>
    <col min="88" max="88" width="5.6328125" style="1" customWidth="1"/>
    <col min="89" max="105" width="5.6328125" style="7" hidden="1" customWidth="1"/>
    <col min="106" max="106" width="5.6328125" style="10" hidden="1" customWidth="1"/>
    <col min="107" max="107" width="5.6328125" style="18" hidden="1" customWidth="1"/>
    <col min="108" max="108" width="10.7265625" style="7" hidden="1" customWidth="1"/>
    <col min="109" max="112" width="5.6328125" style="7" hidden="1" customWidth="1"/>
    <col min="113" max="116" width="9" style="7" hidden="1" customWidth="1"/>
    <col min="117" max="16384" width="9" style="1" hidden="1"/>
  </cols>
  <sheetData>
    <row r="1" spans="5:109" ht="8.15" customHeight="1"/>
    <row r="2" spans="5:109" ht="8.15" customHeight="1"/>
    <row r="3" spans="5:109" ht="8.15" customHeight="1">
      <c r="E3" s="313" t="s">
        <v>0</v>
      </c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13"/>
      <c r="AU3" s="313"/>
      <c r="AV3" s="313"/>
      <c r="AW3" s="313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/>
      <c r="BK3" s="313"/>
      <c r="BL3" s="313"/>
      <c r="BM3" s="313"/>
      <c r="BN3" s="313"/>
      <c r="BO3" s="313"/>
      <c r="BP3" s="313"/>
      <c r="BQ3" s="313"/>
      <c r="BR3" s="313"/>
      <c r="BS3" s="313"/>
      <c r="BT3" s="313"/>
      <c r="BU3" s="313"/>
      <c r="BV3" s="313"/>
      <c r="BW3" s="313"/>
      <c r="BX3" s="313"/>
      <c r="BY3" s="313"/>
      <c r="BZ3" s="313"/>
      <c r="CA3" s="313"/>
      <c r="CB3" s="313"/>
      <c r="CC3" s="313"/>
      <c r="CD3" s="313"/>
      <c r="CE3" s="313"/>
    </row>
    <row r="4" spans="5:109" ht="8.15" customHeight="1"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3"/>
      <c r="BW4" s="313"/>
      <c r="BX4" s="313"/>
      <c r="BY4" s="313"/>
      <c r="BZ4" s="313"/>
      <c r="CA4" s="313"/>
      <c r="CB4" s="313"/>
      <c r="CC4" s="313"/>
      <c r="CD4" s="313"/>
      <c r="CE4" s="313"/>
      <c r="DD4" s="13"/>
      <c r="DE4" s="13"/>
    </row>
    <row r="5" spans="5:109" ht="8.15" customHeight="1">
      <c r="E5" s="48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50"/>
      <c r="T5" s="50"/>
      <c r="U5" s="50"/>
      <c r="V5" s="50"/>
      <c r="W5" s="314" t="s">
        <v>80</v>
      </c>
      <c r="X5" s="314"/>
      <c r="Y5" s="314"/>
      <c r="Z5" s="314"/>
      <c r="AA5" s="314"/>
      <c r="AB5" s="314"/>
      <c r="AC5" s="314"/>
      <c r="AD5" s="314"/>
      <c r="AE5" s="314"/>
      <c r="AF5" s="314"/>
      <c r="AG5" s="314"/>
      <c r="AH5" s="686" t="s">
        <v>233</v>
      </c>
      <c r="AI5" s="686"/>
      <c r="AJ5" s="686"/>
      <c r="AK5" s="686"/>
      <c r="AL5" s="686"/>
      <c r="AM5" s="686"/>
      <c r="AN5" s="686"/>
      <c r="AO5" s="686"/>
      <c r="AP5" s="686"/>
      <c r="AQ5" s="686"/>
      <c r="AR5" s="686"/>
      <c r="AS5" s="686"/>
      <c r="AT5" s="314" t="s">
        <v>82</v>
      </c>
      <c r="AU5" s="314"/>
      <c r="AV5" s="314"/>
      <c r="AW5" s="314"/>
      <c r="AX5" s="314"/>
      <c r="AY5" s="314"/>
      <c r="AZ5" s="314"/>
      <c r="BA5" s="314"/>
      <c r="BB5" s="314"/>
      <c r="BC5" s="314" t="str">
        <f>IF(OR(AH5="認定番号",AH5=""),"？",VLOOKUP(AH5,CS22:CT30,2,FALSE))</f>
        <v>DBGMH2-2A</v>
      </c>
      <c r="BD5" s="314"/>
      <c r="BE5" s="314"/>
      <c r="BF5" s="314"/>
      <c r="BG5" s="314"/>
      <c r="BH5" s="314"/>
      <c r="BI5" s="314"/>
      <c r="BJ5" s="314"/>
      <c r="BK5" s="314"/>
      <c r="BL5" s="314"/>
      <c r="BM5" s="314" t="s">
        <v>99</v>
      </c>
      <c r="BN5" s="314"/>
      <c r="BO5" s="314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49"/>
      <c r="DD5" s="13"/>
      <c r="DE5" s="15"/>
    </row>
    <row r="6" spans="5:109" ht="8.15" customHeight="1"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  <c r="Q6" s="50"/>
      <c r="R6" s="50"/>
      <c r="S6" s="50"/>
      <c r="T6" s="50"/>
      <c r="U6" s="50"/>
      <c r="V6" s="50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686"/>
      <c r="AI6" s="686"/>
      <c r="AJ6" s="686"/>
      <c r="AK6" s="686"/>
      <c r="AL6" s="686"/>
      <c r="AM6" s="686"/>
      <c r="AN6" s="686"/>
      <c r="AO6" s="686"/>
      <c r="AP6" s="686"/>
      <c r="AQ6" s="686"/>
      <c r="AR6" s="686"/>
      <c r="AS6" s="686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  <c r="BH6" s="314"/>
      <c r="BI6" s="314"/>
      <c r="BJ6" s="314"/>
      <c r="BK6" s="314"/>
      <c r="BL6" s="314"/>
      <c r="BM6" s="314"/>
      <c r="BN6" s="314"/>
      <c r="BO6" s="314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49"/>
      <c r="DD6" s="13"/>
      <c r="DE6" s="15"/>
    </row>
    <row r="7" spans="5:109" ht="8.15" customHeight="1">
      <c r="E7" s="51"/>
      <c r="F7" s="51"/>
      <c r="G7" s="51"/>
      <c r="H7" s="51"/>
      <c r="I7" s="51"/>
      <c r="J7" s="51"/>
      <c r="K7" s="51"/>
      <c r="L7" s="51"/>
      <c r="M7" s="51"/>
      <c r="N7" s="51"/>
      <c r="O7" s="49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49"/>
      <c r="BZ7" s="49"/>
      <c r="CA7" s="49"/>
      <c r="CB7" s="49"/>
      <c r="CC7" s="49"/>
      <c r="CD7" s="49"/>
      <c r="CE7" s="49"/>
      <c r="DD7" s="13"/>
      <c r="DE7" s="15"/>
    </row>
    <row r="8" spans="5:109" ht="8.15" customHeight="1"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258" t="s">
        <v>83</v>
      </c>
      <c r="AL8" s="258"/>
      <c r="AM8" s="258"/>
      <c r="AN8" s="258"/>
      <c r="AO8" s="258"/>
      <c r="AP8" s="258"/>
      <c r="AQ8" s="311" t="s">
        <v>84</v>
      </c>
      <c r="AR8" s="311"/>
      <c r="AS8" s="311"/>
      <c r="AT8" s="311"/>
      <c r="AU8" s="311"/>
      <c r="AV8" s="315" t="s">
        <v>85</v>
      </c>
      <c r="AW8" s="315"/>
      <c r="AX8" s="315"/>
      <c r="AY8" s="315"/>
      <c r="AZ8" s="315"/>
      <c r="BA8" s="51"/>
      <c r="BB8" s="51"/>
      <c r="BC8" s="317"/>
      <c r="BD8" s="317"/>
      <c r="BE8" s="317"/>
      <c r="BF8" s="317"/>
      <c r="BG8" s="317"/>
      <c r="BH8" s="318"/>
      <c r="BI8" s="318"/>
      <c r="BJ8" s="318"/>
      <c r="BK8" s="318"/>
      <c r="BL8" s="318"/>
      <c r="BM8" s="318"/>
      <c r="BN8" s="318"/>
      <c r="BO8" s="64"/>
      <c r="BP8" s="64"/>
      <c r="BQ8" s="64"/>
      <c r="BR8" s="64"/>
      <c r="BS8" s="64"/>
      <c r="BT8" s="64"/>
      <c r="BU8" s="64"/>
      <c r="BV8" s="64"/>
      <c r="BW8" s="51"/>
      <c r="BX8" s="51"/>
      <c r="BY8" s="51"/>
      <c r="BZ8" s="51"/>
      <c r="CA8" s="51"/>
      <c r="CB8" s="51"/>
      <c r="CC8" s="51"/>
      <c r="CD8" s="51"/>
      <c r="CE8" s="51"/>
      <c r="DD8" s="13"/>
      <c r="DE8" s="15"/>
    </row>
    <row r="9" spans="5:109" ht="8.15" customHeight="1"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714"/>
      <c r="R9" s="715"/>
      <c r="S9" s="715"/>
      <c r="T9" s="715"/>
      <c r="U9" s="715"/>
      <c r="V9" s="715"/>
      <c r="W9" s="715"/>
      <c r="X9" s="715"/>
      <c r="Y9" s="715"/>
      <c r="Z9" s="715"/>
      <c r="AA9" s="715"/>
      <c r="AB9" s="715"/>
      <c r="AC9" s="715"/>
      <c r="AD9" s="715"/>
      <c r="AE9" s="715"/>
      <c r="AF9" s="715"/>
      <c r="AG9" s="715"/>
      <c r="AH9" s="715"/>
      <c r="AI9" s="53"/>
      <c r="AJ9" s="53"/>
      <c r="AK9" s="310"/>
      <c r="AL9" s="310"/>
      <c r="AM9" s="310"/>
      <c r="AN9" s="310"/>
      <c r="AO9" s="310"/>
      <c r="AP9" s="310"/>
      <c r="AQ9" s="312"/>
      <c r="AR9" s="312"/>
      <c r="AS9" s="312"/>
      <c r="AT9" s="312"/>
      <c r="AU9" s="312"/>
      <c r="AV9" s="316"/>
      <c r="AW9" s="316"/>
      <c r="AX9" s="316"/>
      <c r="AY9" s="316"/>
      <c r="AZ9" s="316"/>
      <c r="BA9" s="54"/>
      <c r="BB9" s="49"/>
      <c r="BC9" s="317"/>
      <c r="BD9" s="317"/>
      <c r="BE9" s="317"/>
      <c r="BF9" s="317"/>
      <c r="BG9" s="317"/>
      <c r="BH9" s="318"/>
      <c r="BI9" s="318"/>
      <c r="BJ9" s="318"/>
      <c r="BK9" s="318"/>
      <c r="BL9" s="318"/>
      <c r="BM9" s="318"/>
      <c r="BN9" s="318"/>
      <c r="BO9" s="64"/>
      <c r="BP9" s="64"/>
      <c r="BQ9" s="64"/>
      <c r="BR9" s="64"/>
      <c r="BS9" s="64"/>
      <c r="BT9" s="64"/>
      <c r="BU9" s="64"/>
      <c r="BV9" s="64"/>
      <c r="BW9" s="51"/>
      <c r="BX9" s="51"/>
      <c r="BY9" s="51"/>
      <c r="BZ9" s="51"/>
      <c r="CA9" s="51"/>
      <c r="CB9" s="51"/>
      <c r="CC9" s="51"/>
      <c r="CD9" s="51"/>
      <c r="CE9" s="51"/>
      <c r="DD9" s="13"/>
    </row>
    <row r="10" spans="5:109" ht="8.15" customHeight="1">
      <c r="E10" s="53"/>
      <c r="F10" s="324" t="s">
        <v>87</v>
      </c>
      <c r="G10" s="324"/>
      <c r="H10" s="324"/>
      <c r="I10" s="324"/>
      <c r="J10" s="324"/>
      <c r="K10" s="324"/>
      <c r="L10" s="324"/>
      <c r="M10" s="324"/>
      <c r="N10" s="324"/>
      <c r="O10" s="324"/>
      <c r="P10" s="708" t="s">
        <v>88</v>
      </c>
      <c r="Q10" s="715"/>
      <c r="R10" s="715"/>
      <c r="S10" s="715"/>
      <c r="T10" s="715"/>
      <c r="U10" s="715"/>
      <c r="V10" s="715"/>
      <c r="W10" s="715"/>
      <c r="X10" s="715"/>
      <c r="Y10" s="715"/>
      <c r="Z10" s="715"/>
      <c r="AA10" s="715"/>
      <c r="AB10" s="715"/>
      <c r="AC10" s="715"/>
      <c r="AD10" s="715"/>
      <c r="AE10" s="715"/>
      <c r="AF10" s="715"/>
      <c r="AG10" s="715"/>
      <c r="AH10" s="715"/>
      <c r="AI10" s="53"/>
      <c r="AJ10" s="53"/>
      <c r="AK10" s="253" t="s">
        <v>89</v>
      </c>
      <c r="AL10" s="319"/>
      <c r="AM10" s="319"/>
      <c r="AN10" s="319"/>
      <c r="AO10" s="319"/>
      <c r="AP10" s="319"/>
      <c r="AQ10" s="311" t="s">
        <v>90</v>
      </c>
      <c r="AR10" s="311"/>
      <c r="AS10" s="311"/>
      <c r="AT10" s="311"/>
      <c r="AU10" s="311"/>
      <c r="AV10" s="321" t="s">
        <v>173</v>
      </c>
      <c r="AW10" s="321"/>
      <c r="AX10" s="321"/>
      <c r="AY10" s="321"/>
      <c r="AZ10" s="321"/>
      <c r="BA10" s="54"/>
      <c r="BB10" s="65"/>
      <c r="BC10" s="55"/>
      <c r="BD10" s="55"/>
      <c r="BE10" s="55"/>
      <c r="BF10" s="55"/>
      <c r="BG10" s="55"/>
      <c r="BH10" s="323"/>
      <c r="BI10" s="323"/>
      <c r="BJ10" s="323"/>
      <c r="BK10" s="323"/>
      <c r="BL10" s="323"/>
      <c r="BM10" s="323"/>
      <c r="BN10" s="323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O10" s="9" t="s">
        <v>122</v>
      </c>
      <c r="DD10" s="13"/>
    </row>
    <row r="11" spans="5:109" ht="8.15" customHeight="1">
      <c r="E11" s="53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709"/>
      <c r="Q11" s="713"/>
      <c r="R11" s="713"/>
      <c r="S11" s="713"/>
      <c r="T11" s="713"/>
      <c r="U11" s="713"/>
      <c r="V11" s="713"/>
      <c r="W11" s="713"/>
      <c r="X11" s="713"/>
      <c r="Y11" s="713"/>
      <c r="Z11" s="713"/>
      <c r="AA11" s="713"/>
      <c r="AB11" s="713"/>
      <c r="AC11" s="713"/>
      <c r="AD11" s="713"/>
      <c r="AE11" s="713"/>
      <c r="AF11" s="713"/>
      <c r="AG11" s="713"/>
      <c r="AH11" s="713"/>
      <c r="AI11" s="53"/>
      <c r="AJ11" s="53"/>
      <c r="AK11" s="320"/>
      <c r="AL11" s="320"/>
      <c r="AM11" s="320"/>
      <c r="AN11" s="320"/>
      <c r="AO11" s="320"/>
      <c r="AP11" s="320"/>
      <c r="AQ11" s="312"/>
      <c r="AR11" s="312"/>
      <c r="AS11" s="312"/>
      <c r="AT11" s="312"/>
      <c r="AU11" s="312"/>
      <c r="AV11" s="322"/>
      <c r="AW11" s="322"/>
      <c r="AX11" s="322"/>
      <c r="AY11" s="322"/>
      <c r="AZ11" s="322"/>
      <c r="BA11" s="49"/>
      <c r="BB11" s="49"/>
      <c r="BC11" s="55"/>
      <c r="BD11" s="55"/>
      <c r="BE11" s="55"/>
      <c r="BF11" s="55"/>
      <c r="BG11" s="55"/>
      <c r="BH11" s="323"/>
      <c r="BI11" s="323"/>
      <c r="BJ11" s="323"/>
      <c r="BK11" s="323"/>
      <c r="BL11" s="323"/>
      <c r="BM11" s="323"/>
      <c r="BN11" s="323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O11" s="9" t="s">
        <v>123</v>
      </c>
      <c r="DD11" s="8"/>
    </row>
    <row r="12" spans="5:109" ht="8.15" customHeight="1">
      <c r="E12" s="53"/>
      <c r="F12" s="326" t="s">
        <v>91</v>
      </c>
      <c r="G12" s="326"/>
      <c r="H12" s="326"/>
      <c r="I12" s="326"/>
      <c r="J12" s="326"/>
      <c r="K12" s="326"/>
      <c r="L12" s="326"/>
      <c r="M12" s="326"/>
      <c r="N12" s="326"/>
      <c r="O12" s="326"/>
      <c r="P12" s="708" t="s">
        <v>88</v>
      </c>
      <c r="Q12" s="712"/>
      <c r="R12" s="712"/>
      <c r="S12" s="712"/>
      <c r="T12" s="712"/>
      <c r="U12" s="712"/>
      <c r="V12" s="712"/>
      <c r="W12" s="712"/>
      <c r="X12" s="712"/>
      <c r="Y12" s="712"/>
      <c r="Z12" s="712"/>
      <c r="AA12" s="712"/>
      <c r="AB12" s="712"/>
      <c r="AC12" s="712"/>
      <c r="AD12" s="712"/>
      <c r="AE12" s="712"/>
      <c r="AF12" s="712"/>
      <c r="AG12" s="712"/>
      <c r="AH12" s="712"/>
      <c r="AI12" s="53"/>
      <c r="AJ12" s="53"/>
      <c r="AK12" s="705" t="s">
        <v>92</v>
      </c>
      <c r="AL12" s="705"/>
      <c r="AM12" s="705"/>
      <c r="AN12" s="705"/>
      <c r="AO12" s="705"/>
      <c r="AP12" s="705"/>
      <c r="AQ12" s="311" t="s">
        <v>205</v>
      </c>
      <c r="AR12" s="311"/>
      <c r="AS12" s="311"/>
      <c r="AT12" s="311"/>
      <c r="AU12" s="311"/>
      <c r="AV12" s="311"/>
      <c r="AW12" s="311"/>
      <c r="AX12" s="311"/>
      <c r="AY12" s="311"/>
      <c r="AZ12" s="311"/>
      <c r="BA12" s="328"/>
      <c r="BB12" s="328"/>
      <c r="BC12" s="328"/>
      <c r="BD12" s="328"/>
      <c r="BE12" s="55"/>
      <c r="BF12" s="55"/>
      <c r="BG12" s="55"/>
      <c r="BH12" s="309" t="s">
        <v>227</v>
      </c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O12" s="9" t="s">
        <v>124</v>
      </c>
      <c r="DD12" s="8"/>
    </row>
    <row r="13" spans="5:109" ht="8.15" customHeight="1">
      <c r="E13" s="53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709"/>
      <c r="Q13" s="713"/>
      <c r="R13" s="713"/>
      <c r="S13" s="713"/>
      <c r="T13" s="713"/>
      <c r="U13" s="713"/>
      <c r="V13" s="713"/>
      <c r="W13" s="713"/>
      <c r="X13" s="713"/>
      <c r="Y13" s="713"/>
      <c r="Z13" s="713"/>
      <c r="AA13" s="713"/>
      <c r="AB13" s="713"/>
      <c r="AC13" s="713"/>
      <c r="AD13" s="713"/>
      <c r="AE13" s="713"/>
      <c r="AF13" s="713"/>
      <c r="AG13" s="713"/>
      <c r="AH13" s="713"/>
      <c r="AI13" s="53"/>
      <c r="AJ13" s="53"/>
      <c r="AK13" s="310"/>
      <c r="AL13" s="310"/>
      <c r="AM13" s="310"/>
      <c r="AN13" s="310"/>
      <c r="AO13" s="310"/>
      <c r="AP13" s="310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29"/>
      <c r="BB13" s="329"/>
      <c r="BC13" s="329"/>
      <c r="BD13" s="329"/>
      <c r="BE13" s="55"/>
      <c r="BF13" s="55"/>
      <c r="BG13" s="55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O13" s="9" t="s">
        <v>125</v>
      </c>
      <c r="DD13" s="8"/>
    </row>
    <row r="14" spans="5:109" ht="8.15" customHeight="1">
      <c r="E14" s="53"/>
      <c r="F14" s="706" t="s">
        <v>93</v>
      </c>
      <c r="G14" s="706"/>
      <c r="H14" s="706"/>
      <c r="I14" s="706"/>
      <c r="J14" s="706"/>
      <c r="K14" s="706"/>
      <c r="L14" s="706"/>
      <c r="M14" s="706"/>
      <c r="N14" s="706"/>
      <c r="O14" s="706"/>
      <c r="P14" s="708" t="s">
        <v>88</v>
      </c>
      <c r="Q14" s="711"/>
      <c r="R14" s="712"/>
      <c r="S14" s="712"/>
      <c r="T14" s="712"/>
      <c r="U14" s="712"/>
      <c r="V14" s="712"/>
      <c r="W14" s="712"/>
      <c r="X14" s="712"/>
      <c r="Y14" s="712"/>
      <c r="Z14" s="712"/>
      <c r="AA14" s="712"/>
      <c r="AB14" s="712"/>
      <c r="AC14" s="712"/>
      <c r="AD14" s="712"/>
      <c r="AE14" s="712"/>
      <c r="AF14" s="712"/>
      <c r="AG14" s="712"/>
      <c r="AH14" s="712"/>
      <c r="AI14" s="53"/>
      <c r="AJ14" s="53"/>
      <c r="AK14" s="705" t="s">
        <v>94</v>
      </c>
      <c r="AL14" s="705"/>
      <c r="AM14" s="705"/>
      <c r="AN14" s="705"/>
      <c r="AO14" s="705"/>
      <c r="AP14" s="705"/>
      <c r="AQ14" s="710" t="s">
        <v>102</v>
      </c>
      <c r="AR14" s="710"/>
      <c r="AS14" s="710"/>
      <c r="AT14" s="703"/>
      <c r="AU14" s="703"/>
      <c r="AV14" s="705" t="s">
        <v>95</v>
      </c>
      <c r="AW14" s="705"/>
      <c r="AX14" s="703"/>
      <c r="AY14" s="703"/>
      <c r="AZ14" s="705" t="s">
        <v>96</v>
      </c>
      <c r="BA14" s="705"/>
      <c r="BB14" s="703"/>
      <c r="BC14" s="703"/>
      <c r="BD14" s="705" t="s">
        <v>97</v>
      </c>
      <c r="BE14" s="705"/>
      <c r="BF14" s="55"/>
      <c r="BG14" s="55"/>
      <c r="BH14" s="56"/>
      <c r="BI14" s="323" t="s">
        <v>98</v>
      </c>
      <c r="BJ14" s="323"/>
      <c r="BK14" s="323"/>
      <c r="BL14" s="323"/>
      <c r="BM14" s="323"/>
      <c r="BN14" s="323"/>
      <c r="BO14" s="323"/>
      <c r="BP14" s="323"/>
      <c r="BQ14" s="701"/>
      <c r="BR14" s="701"/>
      <c r="BS14" s="701"/>
      <c r="BT14" s="701"/>
      <c r="BU14" s="701"/>
      <c r="BV14" s="701"/>
      <c r="BW14" s="701"/>
      <c r="BX14" s="701"/>
      <c r="BY14" s="701"/>
      <c r="BZ14" s="701"/>
      <c r="CA14" s="701"/>
      <c r="CB14" s="701"/>
      <c r="CC14" s="57"/>
      <c r="CD14" s="57"/>
      <c r="CE14" s="57"/>
      <c r="DD14" s="8"/>
    </row>
    <row r="15" spans="5:109" ht="8.15" customHeight="1">
      <c r="E15" s="53"/>
      <c r="F15" s="707"/>
      <c r="G15" s="707"/>
      <c r="H15" s="707"/>
      <c r="I15" s="707"/>
      <c r="J15" s="707"/>
      <c r="K15" s="707"/>
      <c r="L15" s="707"/>
      <c r="M15" s="707"/>
      <c r="N15" s="707"/>
      <c r="O15" s="707"/>
      <c r="P15" s="709"/>
      <c r="Q15" s="713"/>
      <c r="R15" s="713"/>
      <c r="S15" s="713"/>
      <c r="T15" s="713"/>
      <c r="U15" s="713"/>
      <c r="V15" s="713"/>
      <c r="W15" s="713"/>
      <c r="X15" s="713"/>
      <c r="Y15" s="713"/>
      <c r="Z15" s="713"/>
      <c r="AA15" s="713"/>
      <c r="AB15" s="713"/>
      <c r="AC15" s="713"/>
      <c r="AD15" s="713"/>
      <c r="AE15" s="713"/>
      <c r="AF15" s="713"/>
      <c r="AG15" s="713"/>
      <c r="AH15" s="713"/>
      <c r="AI15" s="53"/>
      <c r="AJ15" s="53"/>
      <c r="AK15" s="310"/>
      <c r="AL15" s="310"/>
      <c r="AM15" s="310"/>
      <c r="AN15" s="310"/>
      <c r="AO15" s="310"/>
      <c r="AP15" s="310"/>
      <c r="AQ15" s="312"/>
      <c r="AR15" s="312"/>
      <c r="AS15" s="312"/>
      <c r="AT15" s="704"/>
      <c r="AU15" s="704"/>
      <c r="AV15" s="310"/>
      <c r="AW15" s="310"/>
      <c r="AX15" s="704"/>
      <c r="AY15" s="704"/>
      <c r="AZ15" s="310"/>
      <c r="BA15" s="310"/>
      <c r="BB15" s="704"/>
      <c r="BC15" s="704"/>
      <c r="BD15" s="310"/>
      <c r="BE15" s="310"/>
      <c r="BF15" s="55"/>
      <c r="BG15" s="55"/>
      <c r="BH15" s="56"/>
      <c r="BI15" s="687"/>
      <c r="BJ15" s="687"/>
      <c r="BK15" s="687"/>
      <c r="BL15" s="687"/>
      <c r="BM15" s="687"/>
      <c r="BN15" s="687"/>
      <c r="BO15" s="687"/>
      <c r="BP15" s="687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57"/>
      <c r="CD15" s="57"/>
      <c r="CE15" s="57"/>
      <c r="DD15" s="8"/>
    </row>
    <row r="16" spans="5:109" ht="8.15" customHeight="1">
      <c r="E16" s="4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5"/>
      <c r="AW16" s="55"/>
      <c r="AX16" s="55"/>
      <c r="AY16" s="55"/>
      <c r="AZ16" s="55"/>
      <c r="BA16" s="55"/>
      <c r="BB16" s="63"/>
      <c r="BC16" s="55"/>
      <c r="BD16" s="55"/>
      <c r="BE16" s="55"/>
      <c r="BF16" s="55"/>
      <c r="BG16" s="55"/>
      <c r="BH16" s="55"/>
      <c r="BI16" s="55"/>
      <c r="BJ16" s="55"/>
      <c r="BK16" s="57"/>
      <c r="BL16" s="57"/>
      <c r="BM16" s="55"/>
      <c r="BN16" s="57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DD16" s="8"/>
    </row>
    <row r="17" spans="5:116" ht="8.15" customHeight="1">
      <c r="E17" s="426" t="s">
        <v>2</v>
      </c>
      <c r="F17" s="427"/>
      <c r="G17" s="427"/>
      <c r="H17" s="427"/>
      <c r="I17" s="427"/>
      <c r="J17" s="427"/>
      <c r="K17" s="427"/>
      <c r="L17" s="427"/>
      <c r="M17" s="428"/>
      <c r="N17" s="435" t="s">
        <v>3</v>
      </c>
      <c r="O17" s="436"/>
      <c r="P17" s="436"/>
      <c r="Q17" s="436"/>
      <c r="R17" s="436"/>
      <c r="S17" s="436"/>
      <c r="T17" s="436"/>
      <c r="U17" s="436"/>
      <c r="V17" s="437"/>
      <c r="W17" s="435" t="s">
        <v>4</v>
      </c>
      <c r="X17" s="436"/>
      <c r="Y17" s="436"/>
      <c r="Z17" s="436"/>
      <c r="AA17" s="436"/>
      <c r="AB17" s="436"/>
      <c r="AC17" s="436"/>
      <c r="AD17" s="436"/>
      <c r="AE17" s="436"/>
      <c r="AF17" s="436"/>
      <c r="AG17" s="436"/>
      <c r="AH17" s="436"/>
      <c r="AI17" s="436"/>
      <c r="AJ17" s="436"/>
      <c r="AK17" s="436"/>
      <c r="AL17" s="436"/>
      <c r="AM17" s="436"/>
      <c r="AN17" s="436"/>
      <c r="AO17" s="437"/>
      <c r="AP17" s="435" t="s">
        <v>5</v>
      </c>
      <c r="AQ17" s="436"/>
      <c r="AR17" s="436"/>
      <c r="AS17" s="436"/>
      <c r="AT17" s="436"/>
      <c r="AU17" s="436"/>
      <c r="AV17" s="436"/>
      <c r="AW17" s="436"/>
      <c r="AX17" s="436"/>
      <c r="AY17" s="436"/>
      <c r="AZ17" s="436"/>
      <c r="BA17" s="436"/>
      <c r="BB17" s="436"/>
      <c r="BC17" s="436"/>
      <c r="BD17" s="436"/>
      <c r="BE17" s="436"/>
      <c r="BF17" s="436"/>
      <c r="BG17" s="436"/>
      <c r="BH17" s="437"/>
      <c r="BI17" s="435" t="s">
        <v>6</v>
      </c>
      <c r="BJ17" s="436"/>
      <c r="BK17" s="436"/>
      <c r="BL17" s="436"/>
      <c r="BM17" s="436"/>
      <c r="BN17" s="436"/>
      <c r="BO17" s="436"/>
      <c r="BP17" s="436"/>
      <c r="BQ17" s="436"/>
      <c r="BR17" s="436"/>
      <c r="BS17" s="437"/>
      <c r="BT17" s="268" t="s">
        <v>7</v>
      </c>
      <c r="BU17" s="330"/>
      <c r="BV17" s="330"/>
      <c r="BW17" s="330"/>
      <c r="BX17" s="330"/>
      <c r="BY17" s="330"/>
      <c r="BZ17" s="330"/>
      <c r="CA17" s="330"/>
      <c r="CB17" s="330"/>
      <c r="CC17" s="330"/>
      <c r="CD17" s="330"/>
      <c r="CE17" s="331"/>
    </row>
    <row r="18" spans="5:116" ht="8.15" customHeight="1">
      <c r="E18" s="429"/>
      <c r="F18" s="430"/>
      <c r="G18" s="430"/>
      <c r="H18" s="430"/>
      <c r="I18" s="430"/>
      <c r="J18" s="430"/>
      <c r="K18" s="430"/>
      <c r="L18" s="430"/>
      <c r="M18" s="431"/>
      <c r="N18" s="438"/>
      <c r="O18" s="439"/>
      <c r="P18" s="439"/>
      <c r="Q18" s="439"/>
      <c r="R18" s="439"/>
      <c r="S18" s="439"/>
      <c r="T18" s="439"/>
      <c r="U18" s="439"/>
      <c r="V18" s="440"/>
      <c r="W18" s="438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40"/>
      <c r="AP18" s="438"/>
      <c r="AQ18" s="439"/>
      <c r="AR18" s="439"/>
      <c r="AS18" s="439"/>
      <c r="AT18" s="439"/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39"/>
      <c r="BF18" s="439"/>
      <c r="BG18" s="439"/>
      <c r="BH18" s="440"/>
      <c r="BI18" s="438"/>
      <c r="BJ18" s="439"/>
      <c r="BK18" s="439"/>
      <c r="BL18" s="439"/>
      <c r="BM18" s="439"/>
      <c r="BN18" s="439"/>
      <c r="BO18" s="439"/>
      <c r="BP18" s="439"/>
      <c r="BQ18" s="439"/>
      <c r="BR18" s="439"/>
      <c r="BS18" s="440"/>
      <c r="BT18" s="332"/>
      <c r="BU18" s="333"/>
      <c r="BV18" s="333"/>
      <c r="BW18" s="333"/>
      <c r="BX18" s="333"/>
      <c r="BY18" s="333"/>
      <c r="BZ18" s="333"/>
      <c r="CA18" s="333"/>
      <c r="CB18" s="333"/>
      <c r="CC18" s="333"/>
      <c r="CD18" s="333"/>
      <c r="CE18" s="334"/>
    </row>
    <row r="19" spans="5:116" ht="8.15" customHeight="1">
      <c r="E19" s="429"/>
      <c r="F19" s="430"/>
      <c r="G19" s="430"/>
      <c r="H19" s="430"/>
      <c r="I19" s="430"/>
      <c r="J19" s="430"/>
      <c r="K19" s="430"/>
      <c r="L19" s="430"/>
      <c r="M19" s="431"/>
      <c r="N19" s="438"/>
      <c r="O19" s="439"/>
      <c r="P19" s="439"/>
      <c r="Q19" s="439"/>
      <c r="R19" s="439"/>
      <c r="S19" s="439"/>
      <c r="T19" s="439"/>
      <c r="U19" s="439"/>
      <c r="V19" s="440"/>
      <c r="W19" s="438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40"/>
      <c r="AP19" s="438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39"/>
      <c r="BB19" s="439"/>
      <c r="BC19" s="439"/>
      <c r="BD19" s="439"/>
      <c r="BE19" s="439"/>
      <c r="BF19" s="439"/>
      <c r="BG19" s="439"/>
      <c r="BH19" s="440"/>
      <c r="BI19" s="438"/>
      <c r="BJ19" s="439"/>
      <c r="BK19" s="439"/>
      <c r="BL19" s="439"/>
      <c r="BM19" s="439"/>
      <c r="BN19" s="439"/>
      <c r="BO19" s="439"/>
      <c r="BP19" s="439"/>
      <c r="BQ19" s="439"/>
      <c r="BR19" s="439"/>
      <c r="BS19" s="440"/>
      <c r="BT19" s="335" t="s">
        <v>8</v>
      </c>
      <c r="BU19" s="336"/>
      <c r="BV19" s="336"/>
      <c r="BW19" s="337"/>
      <c r="BX19" s="344" t="s">
        <v>9</v>
      </c>
      <c r="BY19" s="345"/>
      <c r="BZ19" s="345"/>
      <c r="CA19" s="346"/>
      <c r="CB19" s="413" t="s">
        <v>10</v>
      </c>
      <c r="CC19" s="414"/>
      <c r="CD19" s="414"/>
      <c r="CE19" s="415"/>
    </row>
    <row r="20" spans="5:116" ht="8.15" customHeight="1">
      <c r="E20" s="429"/>
      <c r="F20" s="430"/>
      <c r="G20" s="430"/>
      <c r="H20" s="430"/>
      <c r="I20" s="430"/>
      <c r="J20" s="430"/>
      <c r="K20" s="430"/>
      <c r="L20" s="430"/>
      <c r="M20" s="431"/>
      <c r="N20" s="438"/>
      <c r="O20" s="439"/>
      <c r="P20" s="439"/>
      <c r="Q20" s="439"/>
      <c r="R20" s="439"/>
      <c r="S20" s="439"/>
      <c r="T20" s="439"/>
      <c r="U20" s="439"/>
      <c r="V20" s="440"/>
      <c r="W20" s="438"/>
      <c r="X20" s="439"/>
      <c r="Y20" s="439"/>
      <c r="Z20" s="439"/>
      <c r="AA20" s="439"/>
      <c r="AB20" s="439"/>
      <c r="AC20" s="439"/>
      <c r="AD20" s="439"/>
      <c r="AE20" s="439"/>
      <c r="AF20" s="439"/>
      <c r="AG20" s="439"/>
      <c r="AH20" s="439"/>
      <c r="AI20" s="439"/>
      <c r="AJ20" s="439"/>
      <c r="AK20" s="439"/>
      <c r="AL20" s="439"/>
      <c r="AM20" s="439"/>
      <c r="AN20" s="439"/>
      <c r="AO20" s="440"/>
      <c r="AP20" s="438"/>
      <c r="AQ20" s="439"/>
      <c r="AR20" s="439"/>
      <c r="AS20" s="439"/>
      <c r="AT20" s="439"/>
      <c r="AU20" s="439"/>
      <c r="AV20" s="439"/>
      <c r="AW20" s="439"/>
      <c r="AX20" s="439"/>
      <c r="AY20" s="439"/>
      <c r="AZ20" s="439"/>
      <c r="BA20" s="439"/>
      <c r="BB20" s="439"/>
      <c r="BC20" s="439"/>
      <c r="BD20" s="439"/>
      <c r="BE20" s="439"/>
      <c r="BF20" s="439"/>
      <c r="BG20" s="439"/>
      <c r="BH20" s="440"/>
      <c r="BI20" s="438"/>
      <c r="BJ20" s="439"/>
      <c r="BK20" s="439"/>
      <c r="BL20" s="439"/>
      <c r="BM20" s="439"/>
      <c r="BN20" s="439"/>
      <c r="BO20" s="439"/>
      <c r="BP20" s="439"/>
      <c r="BQ20" s="439"/>
      <c r="BR20" s="439"/>
      <c r="BS20" s="440"/>
      <c r="BT20" s="338"/>
      <c r="BU20" s="339"/>
      <c r="BV20" s="339"/>
      <c r="BW20" s="340"/>
      <c r="BX20" s="347"/>
      <c r="BY20" s="348"/>
      <c r="BZ20" s="348"/>
      <c r="CA20" s="349"/>
      <c r="CB20" s="416"/>
      <c r="CC20" s="417"/>
      <c r="CD20" s="417"/>
      <c r="CE20" s="418"/>
    </row>
    <row r="21" spans="5:116" ht="8.15" customHeight="1">
      <c r="E21" s="432"/>
      <c r="F21" s="433"/>
      <c r="G21" s="433"/>
      <c r="H21" s="433"/>
      <c r="I21" s="433"/>
      <c r="J21" s="433"/>
      <c r="K21" s="433"/>
      <c r="L21" s="433"/>
      <c r="M21" s="434"/>
      <c r="N21" s="441"/>
      <c r="O21" s="442"/>
      <c r="P21" s="442"/>
      <c r="Q21" s="442"/>
      <c r="R21" s="442"/>
      <c r="S21" s="442"/>
      <c r="T21" s="442"/>
      <c r="U21" s="442"/>
      <c r="V21" s="443"/>
      <c r="W21" s="441"/>
      <c r="X21" s="442"/>
      <c r="Y21" s="442"/>
      <c r="Z21" s="442"/>
      <c r="AA21" s="442"/>
      <c r="AB21" s="442"/>
      <c r="AC21" s="442"/>
      <c r="AD21" s="442"/>
      <c r="AE21" s="442"/>
      <c r="AF21" s="442"/>
      <c r="AG21" s="442"/>
      <c r="AH21" s="442"/>
      <c r="AI21" s="442"/>
      <c r="AJ21" s="442"/>
      <c r="AK21" s="442"/>
      <c r="AL21" s="442"/>
      <c r="AM21" s="442"/>
      <c r="AN21" s="442"/>
      <c r="AO21" s="443"/>
      <c r="AP21" s="441"/>
      <c r="AQ21" s="442"/>
      <c r="AR21" s="442"/>
      <c r="AS21" s="442"/>
      <c r="AT21" s="442"/>
      <c r="AU21" s="442"/>
      <c r="AV21" s="442"/>
      <c r="AW21" s="442"/>
      <c r="AX21" s="442"/>
      <c r="AY21" s="442"/>
      <c r="AZ21" s="442"/>
      <c r="BA21" s="442"/>
      <c r="BB21" s="442"/>
      <c r="BC21" s="442"/>
      <c r="BD21" s="442"/>
      <c r="BE21" s="442"/>
      <c r="BF21" s="442"/>
      <c r="BG21" s="442"/>
      <c r="BH21" s="443"/>
      <c r="BI21" s="441"/>
      <c r="BJ21" s="442"/>
      <c r="BK21" s="442"/>
      <c r="BL21" s="442"/>
      <c r="BM21" s="442"/>
      <c r="BN21" s="442"/>
      <c r="BO21" s="442"/>
      <c r="BP21" s="442"/>
      <c r="BQ21" s="442"/>
      <c r="BR21" s="442"/>
      <c r="BS21" s="443"/>
      <c r="BT21" s="341"/>
      <c r="BU21" s="342"/>
      <c r="BV21" s="342"/>
      <c r="BW21" s="343"/>
      <c r="BX21" s="350"/>
      <c r="BY21" s="351"/>
      <c r="BZ21" s="351"/>
      <c r="CA21" s="352"/>
      <c r="CB21" s="419"/>
      <c r="CC21" s="420"/>
      <c r="CD21" s="420"/>
      <c r="CE21" s="421"/>
    </row>
    <row r="22" spans="5:116" ht="8.15" customHeight="1">
      <c r="E22" s="236" t="s">
        <v>11</v>
      </c>
      <c r="F22" s="237"/>
      <c r="G22" s="230" t="s">
        <v>12</v>
      </c>
      <c r="H22" s="222"/>
      <c r="I22" s="231"/>
      <c r="J22" s="422" t="s">
        <v>13</v>
      </c>
      <c r="K22" s="422"/>
      <c r="L22" s="422"/>
      <c r="M22" s="423"/>
      <c r="N22" s="212" t="s">
        <v>14</v>
      </c>
      <c r="O22" s="356"/>
      <c r="P22" s="356"/>
      <c r="Q22" s="356"/>
      <c r="R22" s="356"/>
      <c r="S22" s="356"/>
      <c r="T22" s="356"/>
      <c r="U22" s="356"/>
      <c r="V22" s="361"/>
      <c r="W22" s="212" t="s">
        <v>15</v>
      </c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356"/>
      <c r="AI22" s="356"/>
      <c r="AJ22" s="356"/>
      <c r="AK22" s="356"/>
      <c r="AL22" s="356"/>
      <c r="AM22" s="356"/>
      <c r="AN22" s="356"/>
      <c r="AO22" s="361"/>
      <c r="AP22" s="212" t="s">
        <v>16</v>
      </c>
      <c r="AQ22" s="356"/>
      <c r="AR22" s="356"/>
      <c r="AS22" s="356"/>
      <c r="AT22" s="356"/>
      <c r="AU22" s="356"/>
      <c r="AV22" s="356"/>
      <c r="AW22" s="356"/>
      <c r="AX22" s="356"/>
      <c r="AY22" s="356"/>
      <c r="AZ22" s="356"/>
      <c r="BA22" s="356"/>
      <c r="BB22" s="356"/>
      <c r="BC22" s="356"/>
      <c r="BD22" s="356"/>
      <c r="BE22" s="356"/>
      <c r="BF22" s="356"/>
      <c r="BG22" s="356"/>
      <c r="BH22" s="356"/>
      <c r="BI22" s="478" t="s">
        <v>17</v>
      </c>
      <c r="BJ22" s="422"/>
      <c r="BK22" s="422"/>
      <c r="BL22" s="422"/>
      <c r="BM22" s="422"/>
      <c r="BN22" s="422"/>
      <c r="BO22" s="422"/>
      <c r="BP22" s="422"/>
      <c r="BQ22" s="422"/>
      <c r="BR22" s="422"/>
      <c r="BS22" s="422"/>
      <c r="BT22" s="444" t="str">
        <f>IF(BJ25="","",IF(AT25=BJ25,"〇",""))</f>
        <v/>
      </c>
      <c r="BU22" s="330"/>
      <c r="BV22" s="330"/>
      <c r="BW22" s="375"/>
      <c r="BX22" s="295" t="s">
        <v>18</v>
      </c>
      <c r="BY22" s="368"/>
      <c r="BZ22" s="368"/>
      <c r="CA22" s="369"/>
      <c r="CB22" s="292" t="str">
        <f>IF(BJ25="","",IF(AT25=BJ25,"","〇"))</f>
        <v/>
      </c>
      <c r="CC22" s="330"/>
      <c r="CD22" s="330"/>
      <c r="CE22" s="331"/>
      <c r="CF22" s="291" t="s">
        <v>19</v>
      </c>
      <c r="CG22" s="291"/>
      <c r="CH22" s="291"/>
      <c r="CI22" s="448"/>
      <c r="CK22" s="13"/>
      <c r="CL22" s="13" t="s">
        <v>113</v>
      </c>
      <c r="CM22" s="13" t="s">
        <v>126</v>
      </c>
      <c r="CN22" s="13" t="s">
        <v>127</v>
      </c>
      <c r="CO22" s="13" t="s">
        <v>128</v>
      </c>
      <c r="CP22" s="13" t="s">
        <v>100</v>
      </c>
      <c r="CQ22" s="13" t="s">
        <v>101</v>
      </c>
      <c r="CS22" s="13" t="s">
        <v>81</v>
      </c>
      <c r="CT22" s="14" t="s">
        <v>41</v>
      </c>
      <c r="CU22" s="13" t="s">
        <v>133</v>
      </c>
      <c r="CV22" s="8"/>
      <c r="CW22" s="13" t="s">
        <v>117</v>
      </c>
      <c r="CX22" s="8" t="s">
        <v>118</v>
      </c>
      <c r="CY22" s="13" t="s">
        <v>118</v>
      </c>
      <c r="CZ22" s="13" t="s">
        <v>119</v>
      </c>
      <c r="DB22" s="13"/>
      <c r="DD22" s="13"/>
      <c r="DE22" s="13"/>
      <c r="DF22" s="13"/>
      <c r="DG22" s="13"/>
      <c r="DH22" s="13"/>
      <c r="DI22" s="13"/>
      <c r="DJ22" s="13"/>
      <c r="DK22" s="8"/>
      <c r="DL22" s="8"/>
    </row>
    <row r="23" spans="5:116" ht="8.15" customHeight="1">
      <c r="E23" s="238"/>
      <c r="F23" s="239"/>
      <c r="G23" s="232"/>
      <c r="H23" s="225"/>
      <c r="I23" s="233"/>
      <c r="J23" s="424"/>
      <c r="K23" s="424"/>
      <c r="L23" s="424"/>
      <c r="M23" s="425"/>
      <c r="N23" s="362"/>
      <c r="O23" s="363"/>
      <c r="P23" s="363"/>
      <c r="Q23" s="363"/>
      <c r="R23" s="363"/>
      <c r="S23" s="363"/>
      <c r="T23" s="363"/>
      <c r="U23" s="363"/>
      <c r="V23" s="364"/>
      <c r="W23" s="362"/>
      <c r="X23" s="363"/>
      <c r="Y23" s="363"/>
      <c r="Z23" s="363"/>
      <c r="AA23" s="363"/>
      <c r="AB23" s="363"/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O23" s="364"/>
      <c r="AP23" s="362"/>
      <c r="AQ23" s="363"/>
      <c r="AR23" s="363"/>
      <c r="AS23" s="363"/>
      <c r="AT23" s="363"/>
      <c r="AU23" s="363"/>
      <c r="AV23" s="363"/>
      <c r="AW23" s="363"/>
      <c r="AX23" s="363"/>
      <c r="AY23" s="363"/>
      <c r="AZ23" s="363"/>
      <c r="BA23" s="363"/>
      <c r="BB23" s="363"/>
      <c r="BC23" s="363"/>
      <c r="BD23" s="363"/>
      <c r="BE23" s="363"/>
      <c r="BF23" s="363"/>
      <c r="BG23" s="363"/>
      <c r="BH23" s="363"/>
      <c r="BI23" s="479"/>
      <c r="BJ23" s="424"/>
      <c r="BK23" s="424"/>
      <c r="BL23" s="424"/>
      <c r="BM23" s="424"/>
      <c r="BN23" s="424"/>
      <c r="BO23" s="424"/>
      <c r="BP23" s="424"/>
      <c r="BQ23" s="424"/>
      <c r="BR23" s="424"/>
      <c r="BS23" s="424"/>
      <c r="BT23" s="445"/>
      <c r="BU23" s="377"/>
      <c r="BV23" s="377"/>
      <c r="BW23" s="378"/>
      <c r="BX23" s="446"/>
      <c r="BY23" s="313"/>
      <c r="BZ23" s="313"/>
      <c r="CA23" s="371"/>
      <c r="CB23" s="376"/>
      <c r="CC23" s="377"/>
      <c r="CD23" s="377"/>
      <c r="CE23" s="447"/>
      <c r="CF23" s="449"/>
      <c r="CG23" s="449"/>
      <c r="CH23" s="449"/>
      <c r="CI23" s="450"/>
      <c r="CK23" s="13" t="s">
        <v>62</v>
      </c>
      <c r="CL23" s="13" t="s">
        <v>114</v>
      </c>
      <c r="CM23" s="13">
        <v>1</v>
      </c>
      <c r="CN23" s="13">
        <v>1</v>
      </c>
      <c r="CO23" s="13">
        <v>1</v>
      </c>
      <c r="CP23" s="13">
        <v>850</v>
      </c>
      <c r="CQ23" s="13">
        <v>120</v>
      </c>
      <c r="CS23" s="13" t="s">
        <v>201</v>
      </c>
      <c r="CT23" s="14" t="s">
        <v>203</v>
      </c>
      <c r="CU23" s="13"/>
      <c r="CV23" s="13"/>
      <c r="CW23" s="13"/>
      <c r="CX23" s="8"/>
      <c r="CY23" s="13"/>
      <c r="CZ23" s="13"/>
      <c r="DB23" s="15"/>
      <c r="DC23" s="62"/>
      <c r="DD23" s="152"/>
      <c r="DE23" s="15"/>
      <c r="DF23" s="15"/>
      <c r="DG23" s="15"/>
      <c r="DH23" s="9"/>
      <c r="DI23" s="15"/>
      <c r="DJ23" s="15"/>
      <c r="DK23" s="15"/>
      <c r="DL23" s="15"/>
    </row>
    <row r="24" spans="5:116" ht="8.15" customHeight="1">
      <c r="E24" s="238"/>
      <c r="F24" s="239"/>
      <c r="G24" s="232"/>
      <c r="H24" s="225"/>
      <c r="I24" s="233"/>
      <c r="J24" s="424"/>
      <c r="K24" s="424"/>
      <c r="L24" s="424"/>
      <c r="M24" s="425"/>
      <c r="N24" s="362"/>
      <c r="O24" s="363"/>
      <c r="P24" s="363"/>
      <c r="Q24" s="363"/>
      <c r="R24" s="363"/>
      <c r="S24" s="363"/>
      <c r="T24" s="363"/>
      <c r="U24" s="363"/>
      <c r="V24" s="364"/>
      <c r="W24" s="362"/>
      <c r="X24" s="363"/>
      <c r="Y24" s="363"/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/>
      <c r="AK24" s="363"/>
      <c r="AL24" s="363"/>
      <c r="AM24" s="363"/>
      <c r="AN24" s="363"/>
      <c r="AO24" s="364"/>
      <c r="AP24" s="362"/>
      <c r="AQ24" s="363"/>
      <c r="AR24" s="363"/>
      <c r="AS24" s="363"/>
      <c r="AT24" s="363"/>
      <c r="AU24" s="363"/>
      <c r="AV24" s="363"/>
      <c r="AW24" s="363"/>
      <c r="AX24" s="363"/>
      <c r="AY24" s="363"/>
      <c r="AZ24" s="363"/>
      <c r="BA24" s="363"/>
      <c r="BB24" s="363"/>
      <c r="BC24" s="363"/>
      <c r="BD24" s="363"/>
      <c r="BE24" s="363"/>
      <c r="BF24" s="363"/>
      <c r="BG24" s="363"/>
      <c r="BH24" s="363"/>
      <c r="BI24" s="66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445"/>
      <c r="BU24" s="377"/>
      <c r="BV24" s="377"/>
      <c r="BW24" s="378"/>
      <c r="BX24" s="446"/>
      <c r="BY24" s="313"/>
      <c r="BZ24" s="313"/>
      <c r="CA24" s="371"/>
      <c r="CB24" s="376"/>
      <c r="CC24" s="377"/>
      <c r="CD24" s="377"/>
      <c r="CE24" s="447"/>
      <c r="CF24" s="449"/>
      <c r="CG24" s="449"/>
      <c r="CH24" s="449"/>
      <c r="CI24" s="450"/>
      <c r="CK24" s="8"/>
      <c r="CL24" s="13" t="s">
        <v>115</v>
      </c>
      <c r="CM24" s="13">
        <v>2</v>
      </c>
      <c r="CN24" s="13">
        <v>2</v>
      </c>
      <c r="CO24" s="13">
        <v>2</v>
      </c>
      <c r="CP24" s="13">
        <v>900</v>
      </c>
      <c r="CQ24" s="13">
        <v>150</v>
      </c>
      <c r="CS24" s="13" t="s">
        <v>202</v>
      </c>
      <c r="CT24" s="14" t="s">
        <v>204</v>
      </c>
      <c r="CU24" s="13"/>
      <c r="CV24" s="13"/>
      <c r="CW24" s="13"/>
      <c r="CX24" s="8"/>
      <c r="CY24" s="13"/>
      <c r="CZ24" s="13"/>
      <c r="DB24" s="15"/>
      <c r="DC24" s="62"/>
      <c r="DD24" s="152"/>
      <c r="DE24" s="15"/>
      <c r="DF24" s="15"/>
      <c r="DG24" s="15"/>
      <c r="DH24" s="9"/>
      <c r="DI24" s="15"/>
      <c r="DJ24" s="15"/>
      <c r="DK24" s="15"/>
      <c r="DL24" s="15"/>
    </row>
    <row r="25" spans="5:116" ht="8.15" customHeight="1">
      <c r="E25" s="238"/>
      <c r="F25" s="239"/>
      <c r="G25" s="232"/>
      <c r="H25" s="225"/>
      <c r="I25" s="233"/>
      <c r="J25" s="424"/>
      <c r="K25" s="424"/>
      <c r="L25" s="424"/>
      <c r="M25" s="425"/>
      <c r="N25" s="362"/>
      <c r="O25" s="363"/>
      <c r="P25" s="363"/>
      <c r="Q25" s="363"/>
      <c r="R25" s="363"/>
      <c r="S25" s="363"/>
      <c r="T25" s="363"/>
      <c r="U25" s="363"/>
      <c r="V25" s="364"/>
      <c r="W25" s="362"/>
      <c r="X25" s="363"/>
      <c r="Y25" s="363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363"/>
      <c r="AM25" s="363"/>
      <c r="AN25" s="363"/>
      <c r="AO25" s="364"/>
      <c r="AP25" s="483" t="s">
        <v>20</v>
      </c>
      <c r="AQ25" s="484"/>
      <c r="AR25" s="484"/>
      <c r="AS25" s="484"/>
      <c r="AT25" s="487" t="s">
        <v>206</v>
      </c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51" t="s">
        <v>1</v>
      </c>
      <c r="BF25" s="451"/>
      <c r="BG25" s="451"/>
      <c r="BH25" s="199"/>
      <c r="BI25" s="66"/>
      <c r="BJ25" s="480"/>
      <c r="BK25" s="481"/>
      <c r="BL25" s="481"/>
      <c r="BM25" s="481"/>
      <c r="BN25" s="481"/>
      <c r="BO25" s="481"/>
      <c r="BP25" s="481"/>
      <c r="BQ25" s="424" t="s">
        <v>1</v>
      </c>
      <c r="BR25" s="424"/>
      <c r="BS25" s="57"/>
      <c r="BT25" s="445"/>
      <c r="BU25" s="377"/>
      <c r="BV25" s="377"/>
      <c r="BW25" s="378"/>
      <c r="BX25" s="446"/>
      <c r="BY25" s="313"/>
      <c r="BZ25" s="313"/>
      <c r="CA25" s="371"/>
      <c r="CB25" s="376"/>
      <c r="CC25" s="377"/>
      <c r="CD25" s="377"/>
      <c r="CE25" s="447"/>
      <c r="CF25" s="449"/>
      <c r="CG25" s="449"/>
      <c r="CH25" s="449"/>
      <c r="CI25" s="450"/>
      <c r="CK25" s="8" t="s">
        <v>116</v>
      </c>
      <c r="CL25" s="13" t="s">
        <v>102</v>
      </c>
      <c r="CM25" s="13">
        <v>3</v>
      </c>
      <c r="CN25" s="13">
        <v>3</v>
      </c>
      <c r="CO25" s="13">
        <v>3</v>
      </c>
      <c r="CP25" s="13">
        <v>1000</v>
      </c>
      <c r="CQ25" s="13">
        <v>180</v>
      </c>
      <c r="CS25" s="13" t="s">
        <v>229</v>
      </c>
      <c r="CT25" s="14" t="s">
        <v>231</v>
      </c>
      <c r="CU25" s="13"/>
      <c r="CV25" s="13"/>
      <c r="CW25" s="13"/>
      <c r="CX25" s="8"/>
      <c r="CY25" s="13"/>
      <c r="CZ25" s="13"/>
      <c r="DB25" s="15"/>
      <c r="DC25" s="62"/>
      <c r="DD25" s="152"/>
      <c r="DE25" s="15"/>
      <c r="DF25" s="15"/>
      <c r="DG25" s="15"/>
      <c r="DH25" s="9"/>
      <c r="DI25" s="15"/>
      <c r="DJ25" s="15"/>
      <c r="DK25" s="15"/>
      <c r="DL25" s="15"/>
    </row>
    <row r="26" spans="5:116" ht="8.15" customHeight="1">
      <c r="E26" s="238"/>
      <c r="F26" s="239"/>
      <c r="G26" s="232"/>
      <c r="H26" s="225"/>
      <c r="I26" s="233"/>
      <c r="J26" s="424"/>
      <c r="K26" s="424"/>
      <c r="L26" s="424"/>
      <c r="M26" s="425"/>
      <c r="N26" s="362"/>
      <c r="O26" s="363"/>
      <c r="P26" s="363"/>
      <c r="Q26" s="363"/>
      <c r="R26" s="363"/>
      <c r="S26" s="363"/>
      <c r="T26" s="363"/>
      <c r="U26" s="363"/>
      <c r="V26" s="364"/>
      <c r="W26" s="362"/>
      <c r="X26" s="363"/>
      <c r="Y26" s="363"/>
      <c r="Z26" s="363"/>
      <c r="AA26" s="363"/>
      <c r="AB26" s="363"/>
      <c r="AC26" s="363"/>
      <c r="AD26" s="363"/>
      <c r="AE26" s="363"/>
      <c r="AF26" s="363"/>
      <c r="AG26" s="363"/>
      <c r="AH26" s="363"/>
      <c r="AI26" s="363"/>
      <c r="AJ26" s="363"/>
      <c r="AK26" s="363"/>
      <c r="AL26" s="363"/>
      <c r="AM26" s="363"/>
      <c r="AN26" s="363"/>
      <c r="AO26" s="364"/>
      <c r="AP26" s="485"/>
      <c r="AQ26" s="486"/>
      <c r="AR26" s="486"/>
      <c r="AS26" s="486"/>
      <c r="AT26" s="489"/>
      <c r="AU26" s="489"/>
      <c r="AV26" s="489"/>
      <c r="AW26" s="489"/>
      <c r="AX26" s="489"/>
      <c r="AY26" s="489"/>
      <c r="AZ26" s="489"/>
      <c r="BA26" s="489"/>
      <c r="BB26" s="489"/>
      <c r="BC26" s="489"/>
      <c r="BD26" s="489"/>
      <c r="BE26" s="452"/>
      <c r="BF26" s="452"/>
      <c r="BG26" s="452"/>
      <c r="BH26" s="67"/>
      <c r="BI26" s="66"/>
      <c r="BJ26" s="482"/>
      <c r="BK26" s="482"/>
      <c r="BL26" s="482"/>
      <c r="BM26" s="482"/>
      <c r="BN26" s="482"/>
      <c r="BO26" s="482"/>
      <c r="BP26" s="482"/>
      <c r="BQ26" s="453"/>
      <c r="BR26" s="453"/>
      <c r="BS26" s="49"/>
      <c r="BT26" s="445"/>
      <c r="BU26" s="377"/>
      <c r="BV26" s="377"/>
      <c r="BW26" s="378"/>
      <c r="BX26" s="446"/>
      <c r="BY26" s="313"/>
      <c r="BZ26" s="313"/>
      <c r="CA26" s="371"/>
      <c r="CB26" s="376"/>
      <c r="CC26" s="377"/>
      <c r="CD26" s="377"/>
      <c r="CE26" s="447"/>
      <c r="CF26" s="449"/>
      <c r="CG26" s="449"/>
      <c r="CH26" s="449"/>
      <c r="CI26" s="450"/>
      <c r="CK26" s="8"/>
      <c r="CL26" s="13"/>
      <c r="CM26" s="13">
        <v>4</v>
      </c>
      <c r="CN26" s="13">
        <v>4</v>
      </c>
      <c r="CO26" s="13">
        <v>4</v>
      </c>
      <c r="CP26" s="13">
        <v>1150</v>
      </c>
      <c r="CQ26" s="13">
        <v>210</v>
      </c>
      <c r="CS26" s="13" t="s">
        <v>230</v>
      </c>
      <c r="CT26" s="14" t="s">
        <v>232</v>
      </c>
      <c r="CU26" s="13"/>
      <c r="CV26" s="13"/>
      <c r="CW26" s="13"/>
      <c r="CX26" s="8"/>
      <c r="CY26" s="13"/>
      <c r="CZ26" s="13"/>
      <c r="DB26" s="15"/>
      <c r="DC26" s="62"/>
      <c r="DD26" s="152"/>
      <c r="DE26" s="15"/>
      <c r="DF26" s="15"/>
      <c r="DG26" s="15"/>
      <c r="DH26" s="9"/>
      <c r="DI26" s="15"/>
      <c r="DJ26" s="15"/>
      <c r="DK26" s="15"/>
      <c r="DL26" s="15"/>
    </row>
    <row r="27" spans="5:116" ht="8.15" customHeight="1">
      <c r="E27" s="238"/>
      <c r="F27" s="239"/>
      <c r="G27" s="232"/>
      <c r="H27" s="225"/>
      <c r="I27" s="233"/>
      <c r="J27" s="345" t="s">
        <v>182</v>
      </c>
      <c r="K27" s="345"/>
      <c r="L27" s="345"/>
      <c r="M27" s="353"/>
      <c r="N27" s="212" t="s">
        <v>129</v>
      </c>
      <c r="O27" s="356"/>
      <c r="P27" s="356"/>
      <c r="Q27" s="356"/>
      <c r="R27" s="356"/>
      <c r="S27" s="356"/>
      <c r="T27" s="356"/>
      <c r="U27" s="356"/>
      <c r="V27" s="361"/>
      <c r="W27" s="387" t="s">
        <v>21</v>
      </c>
      <c r="X27" s="388"/>
      <c r="Y27" s="388"/>
      <c r="Z27" s="388"/>
      <c r="AA27" s="388"/>
      <c r="AB27" s="388"/>
      <c r="AC27" s="388"/>
      <c r="AD27" s="388"/>
      <c r="AE27" s="388"/>
      <c r="AF27" s="388"/>
      <c r="AG27" s="388"/>
      <c r="AH27" s="388"/>
      <c r="AI27" s="388"/>
      <c r="AJ27" s="388"/>
      <c r="AK27" s="388"/>
      <c r="AL27" s="388"/>
      <c r="AM27" s="388"/>
      <c r="AN27" s="388"/>
      <c r="AO27" s="389"/>
      <c r="AP27" s="212" t="s">
        <v>22</v>
      </c>
      <c r="AQ27" s="356"/>
      <c r="AR27" s="356"/>
      <c r="AS27" s="356"/>
      <c r="AT27" s="356"/>
      <c r="AU27" s="356"/>
      <c r="AV27" s="356"/>
      <c r="AW27" s="356"/>
      <c r="AX27" s="356"/>
      <c r="AY27" s="356"/>
      <c r="AZ27" s="356"/>
      <c r="BA27" s="356"/>
      <c r="BB27" s="356"/>
      <c r="BC27" s="356"/>
      <c r="BD27" s="356"/>
      <c r="BE27" s="356"/>
      <c r="BF27" s="356"/>
      <c r="BG27" s="356"/>
      <c r="BH27" s="361"/>
      <c r="BI27" s="68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493"/>
      <c r="BU27" s="494"/>
      <c r="BV27" s="494"/>
      <c r="BW27" s="495"/>
      <c r="BX27" s="295" t="s">
        <v>18</v>
      </c>
      <c r="BY27" s="368"/>
      <c r="BZ27" s="368"/>
      <c r="CA27" s="368"/>
      <c r="CB27" s="454"/>
      <c r="CC27" s="455"/>
      <c r="CD27" s="455"/>
      <c r="CE27" s="456"/>
      <c r="CF27" s="291" t="s">
        <v>23</v>
      </c>
      <c r="CG27" s="291"/>
      <c r="CH27" s="291"/>
      <c r="CI27" s="448"/>
      <c r="CK27" s="10"/>
      <c r="CL27" s="18"/>
      <c r="CM27" s="13">
        <v>5</v>
      </c>
      <c r="CN27" s="13">
        <v>5</v>
      </c>
      <c r="CO27" s="13">
        <v>5</v>
      </c>
      <c r="CP27" s="13">
        <v>1350</v>
      </c>
      <c r="CQ27" s="8">
        <v>240</v>
      </c>
      <c r="CS27" s="13"/>
      <c r="CT27" s="14"/>
      <c r="CU27" s="13"/>
      <c r="CV27" s="13"/>
      <c r="CW27" s="13"/>
      <c r="CX27" s="8"/>
      <c r="CY27" s="13"/>
      <c r="CZ27" s="13"/>
      <c r="DB27" s="15"/>
      <c r="DC27" s="62"/>
      <c r="DD27" s="152"/>
      <c r="DE27" s="15"/>
      <c r="DF27" s="15"/>
      <c r="DG27" s="15"/>
      <c r="DH27" s="9"/>
      <c r="DI27" s="15"/>
      <c r="DJ27" s="15"/>
      <c r="DK27" s="15"/>
      <c r="DL27" s="15"/>
    </row>
    <row r="28" spans="5:116" ht="8.15" customHeight="1">
      <c r="E28" s="238"/>
      <c r="F28" s="239"/>
      <c r="G28" s="232"/>
      <c r="H28" s="225"/>
      <c r="I28" s="233"/>
      <c r="J28" s="348"/>
      <c r="K28" s="348"/>
      <c r="L28" s="348"/>
      <c r="M28" s="354"/>
      <c r="N28" s="362"/>
      <c r="O28" s="363"/>
      <c r="P28" s="363"/>
      <c r="Q28" s="363"/>
      <c r="R28" s="363"/>
      <c r="S28" s="363"/>
      <c r="T28" s="363"/>
      <c r="U28" s="363"/>
      <c r="V28" s="364"/>
      <c r="W28" s="390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2"/>
      <c r="AP28" s="362"/>
      <c r="AQ28" s="363"/>
      <c r="AR28" s="363"/>
      <c r="AS28" s="363"/>
      <c r="AT28" s="363"/>
      <c r="AU28" s="363"/>
      <c r="AV28" s="363"/>
      <c r="AW28" s="363"/>
      <c r="AX28" s="363"/>
      <c r="AY28" s="363"/>
      <c r="AZ28" s="363"/>
      <c r="BA28" s="363"/>
      <c r="BB28" s="363"/>
      <c r="BC28" s="363"/>
      <c r="BD28" s="363"/>
      <c r="BE28" s="363"/>
      <c r="BF28" s="363"/>
      <c r="BG28" s="363"/>
      <c r="BH28" s="364"/>
      <c r="BI28" s="66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468"/>
      <c r="BU28" s="469"/>
      <c r="BV28" s="469"/>
      <c r="BW28" s="470"/>
      <c r="BX28" s="446"/>
      <c r="BY28" s="313"/>
      <c r="BZ28" s="313"/>
      <c r="CA28" s="313"/>
      <c r="CB28" s="457"/>
      <c r="CC28" s="458"/>
      <c r="CD28" s="458"/>
      <c r="CE28" s="459"/>
      <c r="CF28" s="449"/>
      <c r="CG28" s="449"/>
      <c r="CH28" s="449"/>
      <c r="CI28" s="450"/>
      <c r="CK28" s="15" t="s">
        <v>145</v>
      </c>
      <c r="CL28" s="18"/>
      <c r="CM28" s="13">
        <v>6</v>
      </c>
      <c r="CN28" s="13">
        <v>6</v>
      </c>
      <c r="CO28" s="13">
        <v>6</v>
      </c>
      <c r="CP28" s="13">
        <v>1600</v>
      </c>
      <c r="CQ28" s="8"/>
      <c r="CS28" s="13"/>
      <c r="CT28" s="14"/>
      <c r="CU28" s="13"/>
      <c r="CV28" s="13"/>
      <c r="CW28" s="13"/>
      <c r="CX28" s="8"/>
      <c r="CY28" s="13"/>
      <c r="CZ28" s="13"/>
      <c r="DB28" s="15"/>
      <c r="DC28" s="62"/>
      <c r="DD28" s="152"/>
      <c r="DE28" s="15"/>
      <c r="DF28" s="15"/>
      <c r="DG28" s="15"/>
      <c r="DH28" s="9"/>
      <c r="DI28" s="15"/>
      <c r="DJ28" s="15"/>
      <c r="DK28" s="15"/>
      <c r="DL28" s="15"/>
    </row>
    <row r="29" spans="5:116" ht="8.15" customHeight="1">
      <c r="E29" s="238"/>
      <c r="F29" s="239"/>
      <c r="G29" s="232"/>
      <c r="H29" s="225"/>
      <c r="I29" s="233"/>
      <c r="J29" s="348"/>
      <c r="K29" s="348"/>
      <c r="L29" s="348"/>
      <c r="M29" s="354"/>
      <c r="N29" s="362"/>
      <c r="O29" s="363"/>
      <c r="P29" s="363"/>
      <c r="Q29" s="363"/>
      <c r="R29" s="363"/>
      <c r="S29" s="363"/>
      <c r="T29" s="363"/>
      <c r="U29" s="363"/>
      <c r="V29" s="364"/>
      <c r="W29" s="390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  <c r="AJ29" s="391"/>
      <c r="AK29" s="391"/>
      <c r="AL29" s="391"/>
      <c r="AM29" s="391"/>
      <c r="AN29" s="391"/>
      <c r="AO29" s="392"/>
      <c r="AP29" s="490"/>
      <c r="AQ29" s="491"/>
      <c r="AR29" s="491"/>
      <c r="AS29" s="491"/>
      <c r="AT29" s="491"/>
      <c r="AU29" s="491"/>
      <c r="AV29" s="491"/>
      <c r="AW29" s="491"/>
      <c r="AX29" s="491"/>
      <c r="AY29" s="491"/>
      <c r="AZ29" s="491"/>
      <c r="BA29" s="491"/>
      <c r="BB29" s="491"/>
      <c r="BC29" s="491"/>
      <c r="BD29" s="491"/>
      <c r="BE29" s="491"/>
      <c r="BF29" s="491"/>
      <c r="BG29" s="491"/>
      <c r="BH29" s="492"/>
      <c r="BI29" s="70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468"/>
      <c r="BU29" s="469"/>
      <c r="BV29" s="469"/>
      <c r="BW29" s="470"/>
      <c r="BX29" s="496"/>
      <c r="BY29" s="497"/>
      <c r="BZ29" s="497"/>
      <c r="CA29" s="497"/>
      <c r="CB29" s="460"/>
      <c r="CC29" s="461"/>
      <c r="CD29" s="461"/>
      <c r="CE29" s="462"/>
      <c r="CF29" s="463"/>
      <c r="CG29" s="463"/>
      <c r="CH29" s="463"/>
      <c r="CI29" s="464"/>
      <c r="CK29" s="15" t="s">
        <v>146</v>
      </c>
      <c r="CL29" s="18"/>
      <c r="CM29" s="13">
        <v>7</v>
      </c>
      <c r="CN29" s="13">
        <v>7</v>
      </c>
      <c r="CO29" s="13">
        <v>7</v>
      </c>
      <c r="CP29" s="8">
        <v>1800</v>
      </c>
      <c r="CQ29" s="8"/>
      <c r="CS29" s="13"/>
      <c r="CT29" s="14"/>
      <c r="CU29" s="13"/>
      <c r="CV29" s="13"/>
      <c r="CW29" s="13"/>
      <c r="CX29" s="8"/>
      <c r="CY29" s="13"/>
      <c r="CZ29" s="13"/>
      <c r="DB29" s="15"/>
      <c r="DC29" s="62"/>
      <c r="DD29" s="152"/>
      <c r="DE29" s="15"/>
      <c r="DF29" s="15"/>
      <c r="DG29" s="15"/>
      <c r="DH29" s="9"/>
      <c r="DI29" s="15"/>
      <c r="DJ29" s="15"/>
      <c r="DK29" s="15"/>
      <c r="DL29" s="15"/>
    </row>
    <row r="30" spans="5:116" ht="8.15" customHeight="1">
      <c r="E30" s="238"/>
      <c r="F30" s="239"/>
      <c r="G30" s="232"/>
      <c r="H30" s="225"/>
      <c r="I30" s="233"/>
      <c r="J30" s="348"/>
      <c r="K30" s="348"/>
      <c r="L30" s="348"/>
      <c r="M30" s="354"/>
      <c r="N30" s="381"/>
      <c r="O30" s="382"/>
      <c r="P30" s="382"/>
      <c r="Q30" s="382"/>
      <c r="R30" s="382"/>
      <c r="S30" s="382"/>
      <c r="T30" s="382"/>
      <c r="U30" s="382"/>
      <c r="V30" s="383"/>
      <c r="W30" s="390"/>
      <c r="X30" s="391"/>
      <c r="Y30" s="391"/>
      <c r="Z30" s="391"/>
      <c r="AA30" s="391"/>
      <c r="AB30" s="391"/>
      <c r="AC30" s="391"/>
      <c r="AD30" s="391"/>
      <c r="AE30" s="391"/>
      <c r="AF30" s="391"/>
      <c r="AG30" s="391"/>
      <c r="AH30" s="391"/>
      <c r="AI30" s="391"/>
      <c r="AJ30" s="391"/>
      <c r="AK30" s="391"/>
      <c r="AL30" s="391"/>
      <c r="AM30" s="391"/>
      <c r="AN30" s="391"/>
      <c r="AO30" s="392"/>
      <c r="AP30" s="465" t="s">
        <v>24</v>
      </c>
      <c r="AQ30" s="466"/>
      <c r="AR30" s="466"/>
      <c r="AS30" s="466"/>
      <c r="AT30" s="466"/>
      <c r="AU30" s="466"/>
      <c r="AV30" s="466"/>
      <c r="AW30" s="466"/>
      <c r="AX30" s="466"/>
      <c r="AY30" s="466"/>
      <c r="AZ30" s="466"/>
      <c r="BA30" s="466"/>
      <c r="BB30" s="466"/>
      <c r="BC30" s="466"/>
      <c r="BD30" s="466"/>
      <c r="BE30" s="466"/>
      <c r="BF30" s="466"/>
      <c r="BG30" s="466"/>
      <c r="BH30" s="467"/>
      <c r="BI30" s="66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468"/>
      <c r="BU30" s="469"/>
      <c r="BV30" s="469"/>
      <c r="BW30" s="470"/>
      <c r="BX30" s="446" t="s">
        <v>18</v>
      </c>
      <c r="BY30" s="377"/>
      <c r="BZ30" s="377"/>
      <c r="CA30" s="377"/>
      <c r="CB30" s="474"/>
      <c r="CC30" s="469"/>
      <c r="CD30" s="469"/>
      <c r="CE30" s="475"/>
      <c r="CF30" s="291" t="s">
        <v>23</v>
      </c>
      <c r="CG30" s="291"/>
      <c r="CH30" s="291"/>
      <c r="CI30" s="448"/>
      <c r="CK30" s="15"/>
      <c r="CL30" s="18"/>
      <c r="CM30" s="13">
        <v>8</v>
      </c>
      <c r="CN30" s="13">
        <v>8</v>
      </c>
      <c r="CO30" s="13">
        <v>8</v>
      </c>
      <c r="CP30" s="8"/>
      <c r="CQ30" s="8"/>
      <c r="CS30" s="13"/>
      <c r="CT30" s="13"/>
      <c r="CU30" s="13"/>
      <c r="CV30" s="13"/>
      <c r="CW30" s="13"/>
      <c r="CX30" s="8"/>
      <c r="CY30" s="13"/>
      <c r="CZ30" s="13"/>
      <c r="DB30" s="15"/>
      <c r="DC30" s="62"/>
      <c r="DD30" s="152"/>
      <c r="DE30" s="15"/>
      <c r="DF30" s="15"/>
      <c r="DG30" s="15"/>
      <c r="DH30" s="9"/>
      <c r="DI30" s="15"/>
      <c r="DJ30" s="15"/>
      <c r="DK30" s="15"/>
      <c r="DL30" s="15"/>
    </row>
    <row r="31" spans="5:116" ht="8.15" customHeight="1">
      <c r="E31" s="238"/>
      <c r="F31" s="239"/>
      <c r="G31" s="232"/>
      <c r="H31" s="225"/>
      <c r="I31" s="233"/>
      <c r="J31" s="348"/>
      <c r="K31" s="348"/>
      <c r="L31" s="348"/>
      <c r="M31" s="354"/>
      <c r="N31" s="381"/>
      <c r="O31" s="382"/>
      <c r="P31" s="382"/>
      <c r="Q31" s="382"/>
      <c r="R31" s="382"/>
      <c r="S31" s="382"/>
      <c r="T31" s="382"/>
      <c r="U31" s="382"/>
      <c r="V31" s="383"/>
      <c r="W31" s="390"/>
      <c r="X31" s="391"/>
      <c r="Y31" s="391"/>
      <c r="Z31" s="391"/>
      <c r="AA31" s="391"/>
      <c r="AB31" s="391"/>
      <c r="AC31" s="391"/>
      <c r="AD31" s="391"/>
      <c r="AE31" s="391"/>
      <c r="AF31" s="391"/>
      <c r="AG31" s="391"/>
      <c r="AH31" s="391"/>
      <c r="AI31" s="391"/>
      <c r="AJ31" s="391"/>
      <c r="AK31" s="391"/>
      <c r="AL31" s="391"/>
      <c r="AM31" s="391"/>
      <c r="AN31" s="391"/>
      <c r="AO31" s="392"/>
      <c r="AP31" s="362"/>
      <c r="AQ31" s="363"/>
      <c r="AR31" s="363"/>
      <c r="AS31" s="363"/>
      <c r="AT31" s="363"/>
      <c r="AU31" s="363"/>
      <c r="AV31" s="363"/>
      <c r="AW31" s="363"/>
      <c r="AX31" s="363"/>
      <c r="AY31" s="363"/>
      <c r="AZ31" s="363"/>
      <c r="BA31" s="363"/>
      <c r="BB31" s="363"/>
      <c r="BC31" s="363"/>
      <c r="BD31" s="363"/>
      <c r="BE31" s="363"/>
      <c r="BF31" s="363"/>
      <c r="BG31" s="363"/>
      <c r="BH31" s="364"/>
      <c r="BI31" s="66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468"/>
      <c r="BU31" s="469"/>
      <c r="BV31" s="469"/>
      <c r="BW31" s="470"/>
      <c r="BX31" s="376"/>
      <c r="BY31" s="377"/>
      <c r="BZ31" s="377"/>
      <c r="CA31" s="377"/>
      <c r="CB31" s="474"/>
      <c r="CC31" s="469"/>
      <c r="CD31" s="469"/>
      <c r="CE31" s="475"/>
      <c r="CF31" s="449"/>
      <c r="CG31" s="449"/>
      <c r="CH31" s="449"/>
      <c r="CI31" s="450"/>
      <c r="CK31" s="40" t="s">
        <v>147</v>
      </c>
      <c r="CL31" s="18"/>
      <c r="CM31" s="13">
        <v>9</v>
      </c>
      <c r="CN31" s="13">
        <v>9</v>
      </c>
      <c r="CO31" s="13">
        <v>9</v>
      </c>
      <c r="CP31" s="8"/>
      <c r="CQ31" s="8"/>
      <c r="DB31" s="15"/>
      <c r="DC31" s="62"/>
      <c r="DD31" s="152"/>
      <c r="DE31" s="15"/>
      <c r="DF31" s="15"/>
      <c r="DG31" s="15"/>
      <c r="DH31" s="9"/>
      <c r="DI31" s="15"/>
      <c r="DJ31" s="15"/>
      <c r="DK31" s="15"/>
      <c r="DL31" s="15"/>
    </row>
    <row r="32" spans="5:116" ht="8.15" customHeight="1">
      <c r="E32" s="238"/>
      <c r="F32" s="239"/>
      <c r="G32" s="232"/>
      <c r="H32" s="225"/>
      <c r="I32" s="233"/>
      <c r="J32" s="351"/>
      <c r="K32" s="351"/>
      <c r="L32" s="351"/>
      <c r="M32" s="355"/>
      <c r="N32" s="384"/>
      <c r="O32" s="385"/>
      <c r="P32" s="385"/>
      <c r="Q32" s="385"/>
      <c r="R32" s="385"/>
      <c r="S32" s="385"/>
      <c r="T32" s="385"/>
      <c r="U32" s="385"/>
      <c r="V32" s="386"/>
      <c r="W32" s="393"/>
      <c r="X32" s="394"/>
      <c r="Y32" s="394"/>
      <c r="Z32" s="394"/>
      <c r="AA32" s="394"/>
      <c r="AB32" s="394"/>
      <c r="AC32" s="394"/>
      <c r="AD32" s="394"/>
      <c r="AE32" s="394"/>
      <c r="AF32" s="394"/>
      <c r="AG32" s="394"/>
      <c r="AH32" s="394"/>
      <c r="AI32" s="394"/>
      <c r="AJ32" s="394"/>
      <c r="AK32" s="394"/>
      <c r="AL32" s="394"/>
      <c r="AM32" s="394"/>
      <c r="AN32" s="394"/>
      <c r="AO32" s="395"/>
      <c r="AP32" s="365"/>
      <c r="AQ32" s="366"/>
      <c r="AR32" s="366"/>
      <c r="AS32" s="366"/>
      <c r="AT32" s="366"/>
      <c r="AU32" s="366"/>
      <c r="AV32" s="366"/>
      <c r="AW32" s="366"/>
      <c r="AX32" s="366"/>
      <c r="AY32" s="366"/>
      <c r="AZ32" s="366"/>
      <c r="BA32" s="366"/>
      <c r="BB32" s="366"/>
      <c r="BC32" s="366"/>
      <c r="BD32" s="366"/>
      <c r="BE32" s="366"/>
      <c r="BF32" s="366"/>
      <c r="BG32" s="366"/>
      <c r="BH32" s="367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471"/>
      <c r="BU32" s="472"/>
      <c r="BV32" s="472"/>
      <c r="BW32" s="473"/>
      <c r="BX32" s="379"/>
      <c r="BY32" s="333"/>
      <c r="BZ32" s="333"/>
      <c r="CA32" s="333"/>
      <c r="CB32" s="476"/>
      <c r="CC32" s="472"/>
      <c r="CD32" s="472"/>
      <c r="CE32" s="477"/>
      <c r="CF32" s="463"/>
      <c r="CG32" s="463"/>
      <c r="CH32" s="463"/>
      <c r="CI32" s="464"/>
      <c r="CK32" s="10">
        <v>3</v>
      </c>
      <c r="CL32" s="18"/>
      <c r="CM32" s="13">
        <v>10</v>
      </c>
      <c r="CN32" s="13">
        <v>10</v>
      </c>
      <c r="CO32" s="13">
        <v>10</v>
      </c>
      <c r="CP32" s="8"/>
      <c r="CQ32" s="8"/>
      <c r="DB32" s="15"/>
      <c r="DC32" s="62"/>
      <c r="DD32" s="152"/>
      <c r="DE32" s="15"/>
      <c r="DF32" s="15"/>
      <c r="DG32" s="15"/>
      <c r="DH32" s="9"/>
      <c r="DI32" s="15"/>
      <c r="DJ32" s="15"/>
      <c r="DK32" s="15"/>
      <c r="DL32" s="15"/>
    </row>
    <row r="33" spans="5:116" ht="8.15" customHeight="1">
      <c r="E33" s="238"/>
      <c r="F33" s="239"/>
      <c r="G33" s="232"/>
      <c r="H33" s="225"/>
      <c r="I33" s="233"/>
      <c r="J33" s="344" t="s">
        <v>65</v>
      </c>
      <c r="K33" s="345"/>
      <c r="L33" s="345"/>
      <c r="M33" s="353"/>
      <c r="N33" s="212" t="s">
        <v>66</v>
      </c>
      <c r="O33" s="356"/>
      <c r="P33" s="356"/>
      <c r="Q33" s="356"/>
      <c r="R33" s="356"/>
      <c r="S33" s="356"/>
      <c r="T33" s="356"/>
      <c r="U33" s="356"/>
      <c r="V33" s="361"/>
      <c r="W33" s="212" t="s">
        <v>184</v>
      </c>
      <c r="X33" s="356"/>
      <c r="Y33" s="356"/>
      <c r="Z33" s="356"/>
      <c r="AA33" s="356"/>
      <c r="AB33" s="356"/>
      <c r="AC33" s="356"/>
      <c r="AD33" s="356"/>
      <c r="AE33" s="356"/>
      <c r="AF33" s="356"/>
      <c r="AG33" s="356"/>
      <c r="AH33" s="356"/>
      <c r="AI33" s="356"/>
      <c r="AJ33" s="356"/>
      <c r="AK33" s="356"/>
      <c r="AL33" s="356"/>
      <c r="AM33" s="356"/>
      <c r="AN33" s="356"/>
      <c r="AO33" s="361"/>
      <c r="AP33" s="396" t="s">
        <v>180</v>
      </c>
      <c r="AQ33" s="397"/>
      <c r="AR33" s="397"/>
      <c r="AS33" s="397"/>
      <c r="AT33" s="397"/>
      <c r="AU33" s="397"/>
      <c r="AV33" s="397"/>
      <c r="AW33" s="397"/>
      <c r="AX33" s="397"/>
      <c r="AY33" s="397"/>
      <c r="AZ33" s="397"/>
      <c r="BA33" s="397"/>
      <c r="BB33" s="397"/>
      <c r="BC33" s="397"/>
      <c r="BD33" s="397"/>
      <c r="BE33" s="397"/>
      <c r="BF33" s="397"/>
      <c r="BG33" s="397"/>
      <c r="BH33" s="398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268" t="str">
        <f>IF(AND(CM63="〇",CM65="〇"),"〇","")</f>
        <v/>
      </c>
      <c r="BU33" s="368"/>
      <c r="BV33" s="368"/>
      <c r="BW33" s="369"/>
      <c r="BX33" s="292" t="str">
        <f>IF(AND(CM63="×",CM65="〇"),"〇","")</f>
        <v/>
      </c>
      <c r="BY33" s="330"/>
      <c r="BZ33" s="330"/>
      <c r="CA33" s="375"/>
      <c r="CB33" s="295" t="str">
        <f>IF(CM65="×","〇","")</f>
        <v/>
      </c>
      <c r="CC33" s="368"/>
      <c r="CD33" s="368"/>
      <c r="CE33" s="557"/>
      <c r="CF33" s="291" t="s">
        <v>225</v>
      </c>
      <c r="CG33" s="291"/>
      <c r="CH33" s="291"/>
      <c r="CI33" s="448"/>
      <c r="CK33" s="10">
        <v>4</v>
      </c>
      <c r="CL33" s="18"/>
      <c r="CM33" s="13">
        <v>11</v>
      </c>
      <c r="CN33" s="13">
        <v>11</v>
      </c>
      <c r="CO33" s="13">
        <v>11</v>
      </c>
      <c r="CP33" s="8"/>
      <c r="CQ33" s="8"/>
      <c r="DB33" s="15"/>
      <c r="DC33" s="62"/>
      <c r="DD33" s="152"/>
      <c r="DE33" s="15"/>
      <c r="DF33" s="15"/>
      <c r="DG33" s="15"/>
      <c r="DH33" s="9"/>
      <c r="DI33" s="15"/>
      <c r="DJ33" s="15"/>
      <c r="DK33" s="15"/>
      <c r="DL33" s="15"/>
    </row>
    <row r="34" spans="5:116" ht="8.15" customHeight="1">
      <c r="E34" s="238"/>
      <c r="F34" s="239"/>
      <c r="G34" s="232"/>
      <c r="H34" s="225"/>
      <c r="I34" s="233"/>
      <c r="J34" s="347"/>
      <c r="K34" s="348"/>
      <c r="L34" s="348"/>
      <c r="M34" s="354"/>
      <c r="N34" s="362"/>
      <c r="O34" s="363"/>
      <c r="P34" s="363"/>
      <c r="Q34" s="363"/>
      <c r="R34" s="363"/>
      <c r="S34" s="363"/>
      <c r="T34" s="363"/>
      <c r="U34" s="363"/>
      <c r="V34" s="364"/>
      <c r="W34" s="362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364"/>
      <c r="AP34" s="399"/>
      <c r="AQ34" s="400"/>
      <c r="AR34" s="400"/>
      <c r="AS34" s="400"/>
      <c r="AT34" s="400"/>
      <c r="AU34" s="400"/>
      <c r="AV34" s="400"/>
      <c r="AW34" s="400"/>
      <c r="AX34" s="400"/>
      <c r="AY34" s="400"/>
      <c r="AZ34" s="400"/>
      <c r="BA34" s="400"/>
      <c r="BB34" s="400"/>
      <c r="BC34" s="400"/>
      <c r="BD34" s="400"/>
      <c r="BE34" s="400"/>
      <c r="BF34" s="400"/>
      <c r="BG34" s="400"/>
      <c r="BH34" s="401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370"/>
      <c r="BU34" s="313"/>
      <c r="BV34" s="313"/>
      <c r="BW34" s="371"/>
      <c r="BX34" s="376"/>
      <c r="BY34" s="377"/>
      <c r="BZ34" s="377"/>
      <c r="CA34" s="378"/>
      <c r="CB34" s="446"/>
      <c r="CC34" s="313"/>
      <c r="CD34" s="313"/>
      <c r="CE34" s="558"/>
      <c r="CF34" s="449"/>
      <c r="CG34" s="449"/>
      <c r="CH34" s="449"/>
      <c r="CI34" s="450"/>
      <c r="CK34" s="10">
        <v>5</v>
      </c>
      <c r="CL34" s="18"/>
      <c r="CM34" s="13">
        <v>12</v>
      </c>
      <c r="CN34" s="13">
        <v>12</v>
      </c>
      <c r="CO34" s="13">
        <v>12</v>
      </c>
      <c r="CP34" s="8"/>
      <c r="CQ34" s="8"/>
      <c r="DB34" s="15"/>
      <c r="DC34" s="62"/>
      <c r="DD34" s="152"/>
      <c r="DE34" s="15"/>
      <c r="DF34" s="15"/>
      <c r="DG34" s="15"/>
      <c r="DH34" s="9"/>
      <c r="DI34" s="15"/>
      <c r="DJ34" s="15"/>
      <c r="DK34" s="15"/>
      <c r="DL34" s="15"/>
    </row>
    <row r="35" spans="5:116" ht="8.15" customHeight="1">
      <c r="E35" s="238"/>
      <c r="F35" s="239"/>
      <c r="G35" s="232"/>
      <c r="H35" s="225"/>
      <c r="I35" s="233"/>
      <c r="J35" s="347"/>
      <c r="K35" s="348"/>
      <c r="L35" s="348"/>
      <c r="M35" s="354"/>
      <c r="N35" s="362"/>
      <c r="O35" s="363"/>
      <c r="P35" s="363"/>
      <c r="Q35" s="363"/>
      <c r="R35" s="363"/>
      <c r="S35" s="363"/>
      <c r="T35" s="363"/>
      <c r="U35" s="363"/>
      <c r="V35" s="364"/>
      <c r="W35" s="362"/>
      <c r="X35" s="363"/>
      <c r="Y35" s="363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4"/>
      <c r="AP35" s="399"/>
      <c r="AQ35" s="400"/>
      <c r="AR35" s="400"/>
      <c r="AS35" s="400"/>
      <c r="AT35" s="400"/>
      <c r="AU35" s="400"/>
      <c r="AV35" s="400"/>
      <c r="AW35" s="400"/>
      <c r="AX35" s="400"/>
      <c r="AY35" s="400"/>
      <c r="AZ35" s="400"/>
      <c r="BA35" s="400"/>
      <c r="BB35" s="400"/>
      <c r="BC35" s="400"/>
      <c r="BD35" s="400"/>
      <c r="BE35" s="400"/>
      <c r="BF35" s="400"/>
      <c r="BG35" s="400"/>
      <c r="BH35" s="401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370"/>
      <c r="BU35" s="313"/>
      <c r="BV35" s="313"/>
      <c r="BW35" s="371"/>
      <c r="BX35" s="376"/>
      <c r="BY35" s="377"/>
      <c r="BZ35" s="377"/>
      <c r="CA35" s="378"/>
      <c r="CB35" s="446"/>
      <c r="CC35" s="313"/>
      <c r="CD35" s="313"/>
      <c r="CE35" s="558"/>
      <c r="CF35" s="449"/>
      <c r="CG35" s="449"/>
      <c r="CH35" s="449"/>
      <c r="CI35" s="450"/>
      <c r="CK35" s="10"/>
      <c r="CL35" s="18"/>
      <c r="CM35" s="13">
        <v>13</v>
      </c>
      <c r="CN35" s="13"/>
      <c r="CO35" s="13">
        <v>13</v>
      </c>
      <c r="CP35" s="8"/>
      <c r="CQ35" s="8"/>
      <c r="DB35" s="15"/>
      <c r="DC35" s="62"/>
      <c r="DD35" s="152"/>
      <c r="DE35" s="15"/>
      <c r="DF35" s="15"/>
      <c r="DG35" s="15"/>
      <c r="DH35" s="9"/>
      <c r="DI35" s="15"/>
      <c r="DJ35" s="15"/>
      <c r="DK35" s="15"/>
      <c r="DL35" s="15"/>
    </row>
    <row r="36" spans="5:116" ht="8.15" customHeight="1">
      <c r="E36" s="238"/>
      <c r="F36" s="239"/>
      <c r="G36" s="232"/>
      <c r="H36" s="225"/>
      <c r="I36" s="233"/>
      <c r="J36" s="347"/>
      <c r="K36" s="348"/>
      <c r="L36" s="348"/>
      <c r="M36" s="354"/>
      <c r="N36" s="362"/>
      <c r="O36" s="363"/>
      <c r="P36" s="363"/>
      <c r="Q36" s="363"/>
      <c r="R36" s="363"/>
      <c r="S36" s="363"/>
      <c r="T36" s="363"/>
      <c r="U36" s="363"/>
      <c r="V36" s="364"/>
      <c r="W36" s="362"/>
      <c r="X36" s="363"/>
      <c r="Y36" s="363"/>
      <c r="Z36" s="363"/>
      <c r="AA36" s="363"/>
      <c r="AB36" s="363"/>
      <c r="AC36" s="363"/>
      <c r="AD36" s="363"/>
      <c r="AE36" s="363"/>
      <c r="AF36" s="363"/>
      <c r="AG36" s="363"/>
      <c r="AH36" s="363"/>
      <c r="AI36" s="363"/>
      <c r="AJ36" s="363"/>
      <c r="AK36" s="363"/>
      <c r="AL36" s="363"/>
      <c r="AM36" s="363"/>
      <c r="AN36" s="363"/>
      <c r="AO36" s="364"/>
      <c r="AP36" s="399"/>
      <c r="AQ36" s="400"/>
      <c r="AR36" s="400"/>
      <c r="AS36" s="400"/>
      <c r="AT36" s="400"/>
      <c r="AU36" s="400"/>
      <c r="AV36" s="400"/>
      <c r="AW36" s="400"/>
      <c r="AX36" s="400"/>
      <c r="AY36" s="400"/>
      <c r="AZ36" s="400"/>
      <c r="BA36" s="400"/>
      <c r="BB36" s="400"/>
      <c r="BC36" s="400"/>
      <c r="BD36" s="400"/>
      <c r="BE36" s="400"/>
      <c r="BF36" s="400"/>
      <c r="BG36" s="400"/>
      <c r="BH36" s="401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370"/>
      <c r="BU36" s="313"/>
      <c r="BV36" s="313"/>
      <c r="BW36" s="371"/>
      <c r="BX36" s="376"/>
      <c r="BY36" s="377"/>
      <c r="BZ36" s="377"/>
      <c r="CA36" s="378"/>
      <c r="CB36" s="446"/>
      <c r="CC36" s="313"/>
      <c r="CD36" s="313"/>
      <c r="CE36" s="558"/>
      <c r="CF36" s="449"/>
      <c r="CG36" s="449"/>
      <c r="CH36" s="449"/>
      <c r="CI36" s="450"/>
      <c r="CL36" s="19"/>
      <c r="CM36" s="13">
        <v>14</v>
      </c>
      <c r="CN36" s="13"/>
      <c r="CO36" s="13">
        <v>14</v>
      </c>
      <c r="CP36" s="8"/>
      <c r="CQ36" s="8"/>
      <c r="DB36" s="15"/>
      <c r="DC36" s="62"/>
      <c r="DD36" s="152"/>
      <c r="DE36" s="15"/>
      <c r="DF36" s="15"/>
      <c r="DG36" s="15"/>
      <c r="DH36" s="15"/>
      <c r="DI36" s="15"/>
      <c r="DJ36" s="15"/>
      <c r="DK36" s="15"/>
      <c r="DL36" s="15"/>
    </row>
    <row r="37" spans="5:116" ht="8.15" customHeight="1">
      <c r="E37" s="238"/>
      <c r="F37" s="239"/>
      <c r="G37" s="232"/>
      <c r="H37" s="225"/>
      <c r="I37" s="233"/>
      <c r="J37" s="347"/>
      <c r="K37" s="348"/>
      <c r="L37" s="348"/>
      <c r="M37" s="354"/>
      <c r="N37" s="362"/>
      <c r="O37" s="363"/>
      <c r="P37" s="363"/>
      <c r="Q37" s="363"/>
      <c r="R37" s="363"/>
      <c r="S37" s="363"/>
      <c r="T37" s="363"/>
      <c r="U37" s="363"/>
      <c r="V37" s="364"/>
      <c r="W37" s="362"/>
      <c r="X37" s="363"/>
      <c r="Y37" s="363"/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4"/>
      <c r="AP37" s="399"/>
      <c r="AQ37" s="400"/>
      <c r="AR37" s="400"/>
      <c r="AS37" s="400"/>
      <c r="AT37" s="400"/>
      <c r="AU37" s="400"/>
      <c r="AV37" s="400"/>
      <c r="AW37" s="400"/>
      <c r="AX37" s="400"/>
      <c r="AY37" s="400"/>
      <c r="AZ37" s="400"/>
      <c r="BA37" s="400"/>
      <c r="BB37" s="400"/>
      <c r="BC37" s="400"/>
      <c r="BD37" s="400"/>
      <c r="BE37" s="400"/>
      <c r="BF37" s="400"/>
      <c r="BG37" s="400"/>
      <c r="BH37" s="401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370"/>
      <c r="BU37" s="313"/>
      <c r="BV37" s="313"/>
      <c r="BW37" s="371"/>
      <c r="BX37" s="376"/>
      <c r="BY37" s="377"/>
      <c r="BZ37" s="377"/>
      <c r="CA37" s="378"/>
      <c r="CB37" s="446"/>
      <c r="CC37" s="313"/>
      <c r="CD37" s="313"/>
      <c r="CE37" s="558"/>
      <c r="CF37" s="449"/>
      <c r="CG37" s="449"/>
      <c r="CH37" s="449"/>
      <c r="CI37" s="450"/>
      <c r="CL37" s="19"/>
      <c r="CM37" s="13">
        <v>15</v>
      </c>
      <c r="CN37" s="13"/>
      <c r="CO37" s="13">
        <v>15</v>
      </c>
      <c r="CP37" s="8"/>
      <c r="CQ37" s="8"/>
      <c r="DB37" s="15"/>
      <c r="DC37" s="62"/>
      <c r="DD37" s="152"/>
      <c r="DE37" s="15"/>
      <c r="DF37" s="15"/>
      <c r="DG37" s="15"/>
      <c r="DH37" s="9"/>
      <c r="DI37" s="15"/>
      <c r="DJ37" s="15"/>
      <c r="DK37" s="15"/>
      <c r="DL37" s="15"/>
    </row>
    <row r="38" spans="5:116" ht="8.15" customHeight="1">
      <c r="E38" s="238"/>
      <c r="F38" s="239"/>
      <c r="G38" s="232"/>
      <c r="H38" s="225"/>
      <c r="I38" s="233"/>
      <c r="J38" s="347"/>
      <c r="K38" s="348"/>
      <c r="L38" s="348"/>
      <c r="M38" s="354"/>
      <c r="N38" s="362"/>
      <c r="O38" s="363"/>
      <c r="P38" s="363"/>
      <c r="Q38" s="363"/>
      <c r="R38" s="363"/>
      <c r="S38" s="363"/>
      <c r="T38" s="363"/>
      <c r="U38" s="363"/>
      <c r="V38" s="364"/>
      <c r="W38" s="362"/>
      <c r="X38" s="363"/>
      <c r="Y38" s="363"/>
      <c r="Z38" s="363"/>
      <c r="AA38" s="363"/>
      <c r="AB38" s="363"/>
      <c r="AC38" s="363"/>
      <c r="AD38" s="363"/>
      <c r="AE38" s="363"/>
      <c r="AF38" s="363"/>
      <c r="AG38" s="363"/>
      <c r="AH38" s="363"/>
      <c r="AI38" s="363"/>
      <c r="AJ38" s="363"/>
      <c r="AK38" s="363"/>
      <c r="AL38" s="363"/>
      <c r="AM38" s="363"/>
      <c r="AN38" s="363"/>
      <c r="AO38" s="364"/>
      <c r="AP38" s="363" t="s">
        <v>71</v>
      </c>
      <c r="AQ38" s="363"/>
      <c r="AR38" s="363"/>
      <c r="AS38" s="363"/>
      <c r="AT38" s="363"/>
      <c r="AU38" s="363"/>
      <c r="AV38" s="363"/>
      <c r="AW38" s="363"/>
      <c r="AX38" s="363"/>
      <c r="AY38" s="363"/>
      <c r="AZ38" s="363"/>
      <c r="BA38" s="363"/>
      <c r="BB38" s="363"/>
      <c r="BC38" s="363"/>
      <c r="BD38" s="363"/>
      <c r="BE38" s="363"/>
      <c r="BF38" s="363"/>
      <c r="BG38" s="363"/>
      <c r="BH38" s="364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370"/>
      <c r="BU38" s="313"/>
      <c r="BV38" s="313"/>
      <c r="BW38" s="371"/>
      <c r="BX38" s="376"/>
      <c r="BY38" s="377"/>
      <c r="BZ38" s="377"/>
      <c r="CA38" s="378"/>
      <c r="CB38" s="446"/>
      <c r="CC38" s="313"/>
      <c r="CD38" s="313"/>
      <c r="CE38" s="558"/>
      <c r="CF38" s="449"/>
      <c r="CG38" s="449"/>
      <c r="CH38" s="449"/>
      <c r="CI38" s="450"/>
      <c r="CL38" s="19"/>
      <c r="CM38" s="13">
        <v>16</v>
      </c>
      <c r="CN38" s="13"/>
      <c r="CO38" s="13">
        <v>16</v>
      </c>
      <c r="CP38" s="8"/>
      <c r="CQ38" s="8"/>
      <c r="DB38" s="15"/>
      <c r="DC38" s="62"/>
      <c r="DD38" s="152"/>
      <c r="DE38" s="15"/>
      <c r="DF38" s="15"/>
      <c r="DG38" s="15"/>
      <c r="DH38" s="9"/>
      <c r="DI38" s="15"/>
      <c r="DJ38" s="15"/>
      <c r="DK38" s="15"/>
      <c r="DL38" s="15"/>
    </row>
    <row r="39" spans="5:116" ht="8.15" customHeight="1">
      <c r="E39" s="238"/>
      <c r="F39" s="239"/>
      <c r="G39" s="232"/>
      <c r="H39" s="225"/>
      <c r="I39" s="233"/>
      <c r="J39" s="347"/>
      <c r="K39" s="348"/>
      <c r="L39" s="348"/>
      <c r="M39" s="354"/>
      <c r="N39" s="362"/>
      <c r="O39" s="363"/>
      <c r="P39" s="363"/>
      <c r="Q39" s="363"/>
      <c r="R39" s="363"/>
      <c r="S39" s="363"/>
      <c r="T39" s="363"/>
      <c r="U39" s="363"/>
      <c r="V39" s="364"/>
      <c r="W39" s="362"/>
      <c r="X39" s="363"/>
      <c r="Y39" s="363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363"/>
      <c r="AM39" s="363"/>
      <c r="AN39" s="363"/>
      <c r="AO39" s="364"/>
      <c r="AP39" s="363"/>
      <c r="AQ39" s="363"/>
      <c r="AR39" s="363"/>
      <c r="AS39" s="363"/>
      <c r="AT39" s="363"/>
      <c r="AU39" s="363"/>
      <c r="AV39" s="363"/>
      <c r="AW39" s="363"/>
      <c r="AX39" s="363"/>
      <c r="AY39" s="363"/>
      <c r="AZ39" s="363"/>
      <c r="BA39" s="363"/>
      <c r="BB39" s="363"/>
      <c r="BC39" s="363"/>
      <c r="BD39" s="363"/>
      <c r="BE39" s="363"/>
      <c r="BF39" s="363"/>
      <c r="BG39" s="363"/>
      <c r="BH39" s="364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370"/>
      <c r="BU39" s="313"/>
      <c r="BV39" s="313"/>
      <c r="BW39" s="371"/>
      <c r="BX39" s="376"/>
      <c r="BY39" s="377"/>
      <c r="BZ39" s="377"/>
      <c r="CA39" s="378"/>
      <c r="CB39" s="446"/>
      <c r="CC39" s="313"/>
      <c r="CD39" s="313"/>
      <c r="CE39" s="558"/>
      <c r="CF39" s="449"/>
      <c r="CG39" s="449"/>
      <c r="CH39" s="449"/>
      <c r="CI39" s="450"/>
      <c r="CK39" s="10"/>
      <c r="CL39" s="18"/>
      <c r="CM39" s="13">
        <v>17</v>
      </c>
      <c r="CN39" s="13"/>
      <c r="CO39" s="13">
        <v>17</v>
      </c>
      <c r="CP39" s="8"/>
      <c r="CQ39" s="8"/>
      <c r="DB39" s="15"/>
      <c r="DC39" s="62"/>
      <c r="DD39" s="152"/>
      <c r="DE39" s="15"/>
      <c r="DF39" s="15"/>
      <c r="DG39" s="15"/>
      <c r="DH39" s="9"/>
      <c r="DI39" s="15"/>
      <c r="DJ39" s="15"/>
      <c r="DK39" s="15"/>
      <c r="DL39" s="15"/>
    </row>
    <row r="40" spans="5:116" ht="8.15" customHeight="1">
      <c r="E40" s="238"/>
      <c r="F40" s="239"/>
      <c r="G40" s="232"/>
      <c r="H40" s="225"/>
      <c r="I40" s="233"/>
      <c r="J40" s="347"/>
      <c r="K40" s="348"/>
      <c r="L40" s="348"/>
      <c r="M40" s="354"/>
      <c r="N40" s="362"/>
      <c r="O40" s="363"/>
      <c r="P40" s="363"/>
      <c r="Q40" s="363"/>
      <c r="R40" s="363"/>
      <c r="S40" s="363"/>
      <c r="T40" s="363"/>
      <c r="U40" s="363"/>
      <c r="V40" s="364"/>
      <c r="W40" s="362"/>
      <c r="X40" s="363"/>
      <c r="Y40" s="363"/>
      <c r="Z40" s="363"/>
      <c r="AA40" s="363"/>
      <c r="AB40" s="363"/>
      <c r="AC40" s="363"/>
      <c r="AD40" s="363"/>
      <c r="AE40" s="363"/>
      <c r="AF40" s="363"/>
      <c r="AG40" s="363"/>
      <c r="AH40" s="363"/>
      <c r="AI40" s="363"/>
      <c r="AJ40" s="363"/>
      <c r="AK40" s="363"/>
      <c r="AL40" s="363"/>
      <c r="AM40" s="363"/>
      <c r="AN40" s="363"/>
      <c r="AO40" s="364"/>
      <c r="AP40" s="363"/>
      <c r="AQ40" s="363"/>
      <c r="AR40" s="363"/>
      <c r="AS40" s="363"/>
      <c r="AT40" s="363"/>
      <c r="AU40" s="363"/>
      <c r="AV40" s="363"/>
      <c r="AW40" s="363"/>
      <c r="AX40" s="363"/>
      <c r="AY40" s="363"/>
      <c r="AZ40" s="363"/>
      <c r="BA40" s="363"/>
      <c r="BB40" s="363"/>
      <c r="BC40" s="363"/>
      <c r="BD40" s="363"/>
      <c r="BE40" s="363"/>
      <c r="BF40" s="363"/>
      <c r="BG40" s="363"/>
      <c r="BH40" s="364"/>
      <c r="BI40" s="243" t="s">
        <v>193</v>
      </c>
      <c r="BJ40" s="243"/>
      <c r="BK40" s="243"/>
      <c r="BL40" s="243"/>
      <c r="BM40" s="405"/>
      <c r="BN40" s="405"/>
      <c r="BO40" s="405"/>
      <c r="BP40" s="405"/>
      <c r="BQ40" s="406"/>
      <c r="BR40" s="402" t="s">
        <v>37</v>
      </c>
      <c r="BS40" s="403"/>
      <c r="BT40" s="370"/>
      <c r="BU40" s="313"/>
      <c r="BV40" s="313"/>
      <c r="BW40" s="371"/>
      <c r="BX40" s="376"/>
      <c r="BY40" s="377"/>
      <c r="BZ40" s="377"/>
      <c r="CA40" s="378"/>
      <c r="CB40" s="446"/>
      <c r="CC40" s="313"/>
      <c r="CD40" s="313"/>
      <c r="CE40" s="558"/>
      <c r="CF40" s="449"/>
      <c r="CG40" s="449"/>
      <c r="CH40" s="449"/>
      <c r="CI40" s="450"/>
      <c r="CK40" s="10"/>
      <c r="CL40" s="18"/>
      <c r="CM40" s="13">
        <v>18</v>
      </c>
      <c r="CN40" s="13"/>
      <c r="CO40" s="13">
        <v>18</v>
      </c>
      <c r="CP40" s="8"/>
      <c r="CQ40" s="8"/>
      <c r="DB40" s="15"/>
      <c r="DC40" s="62"/>
      <c r="DD40" s="152"/>
      <c r="DE40" s="15"/>
      <c r="DF40" s="15"/>
      <c r="DG40" s="15"/>
      <c r="DH40" s="9"/>
      <c r="DI40" s="15"/>
      <c r="DJ40" s="15"/>
      <c r="DK40" s="15"/>
      <c r="DL40" s="15"/>
    </row>
    <row r="41" spans="5:116" ht="8.15" customHeight="1">
      <c r="E41" s="238"/>
      <c r="F41" s="239"/>
      <c r="G41" s="232"/>
      <c r="H41" s="225"/>
      <c r="I41" s="233"/>
      <c r="J41" s="347"/>
      <c r="K41" s="348"/>
      <c r="L41" s="348"/>
      <c r="M41" s="354"/>
      <c r="N41" s="362"/>
      <c r="O41" s="363"/>
      <c r="P41" s="363"/>
      <c r="Q41" s="363"/>
      <c r="R41" s="363"/>
      <c r="S41" s="363"/>
      <c r="T41" s="363"/>
      <c r="U41" s="363"/>
      <c r="V41" s="364"/>
      <c r="W41" s="362"/>
      <c r="X41" s="363"/>
      <c r="Y41" s="363"/>
      <c r="Z41" s="363"/>
      <c r="AA41" s="363"/>
      <c r="AB41" s="363"/>
      <c r="AC41" s="363"/>
      <c r="AD41" s="363"/>
      <c r="AE41" s="363"/>
      <c r="AF41" s="363"/>
      <c r="AG41" s="363"/>
      <c r="AH41" s="363"/>
      <c r="AI41" s="363"/>
      <c r="AJ41" s="363"/>
      <c r="AK41" s="363"/>
      <c r="AL41" s="363"/>
      <c r="AM41" s="363"/>
      <c r="AN41" s="363"/>
      <c r="AO41" s="364"/>
      <c r="AP41" s="363"/>
      <c r="AQ41" s="363"/>
      <c r="AR41" s="363"/>
      <c r="AS41" s="363"/>
      <c r="AT41" s="363"/>
      <c r="AU41" s="363"/>
      <c r="AV41" s="363"/>
      <c r="AW41" s="363"/>
      <c r="AX41" s="363"/>
      <c r="AY41" s="363"/>
      <c r="AZ41" s="363"/>
      <c r="BA41" s="363"/>
      <c r="BB41" s="363"/>
      <c r="BC41" s="363"/>
      <c r="BD41" s="363"/>
      <c r="BE41" s="363"/>
      <c r="BF41" s="363"/>
      <c r="BG41" s="363"/>
      <c r="BH41" s="364"/>
      <c r="BI41" s="243"/>
      <c r="BJ41" s="243"/>
      <c r="BK41" s="243"/>
      <c r="BL41" s="243"/>
      <c r="BM41" s="407"/>
      <c r="BN41" s="407"/>
      <c r="BO41" s="407"/>
      <c r="BP41" s="407"/>
      <c r="BQ41" s="408"/>
      <c r="BR41" s="404"/>
      <c r="BS41" s="403"/>
      <c r="BT41" s="370"/>
      <c r="BU41" s="313"/>
      <c r="BV41" s="313"/>
      <c r="BW41" s="371"/>
      <c r="BX41" s="376"/>
      <c r="BY41" s="377"/>
      <c r="BZ41" s="377"/>
      <c r="CA41" s="378"/>
      <c r="CB41" s="446"/>
      <c r="CC41" s="313"/>
      <c r="CD41" s="313"/>
      <c r="CE41" s="558"/>
      <c r="CF41" s="449"/>
      <c r="CG41" s="449"/>
      <c r="CH41" s="449"/>
      <c r="CI41" s="450"/>
      <c r="CK41" s="10"/>
      <c r="CL41" s="18"/>
      <c r="CM41" s="13">
        <v>19</v>
      </c>
      <c r="CN41" s="13"/>
      <c r="CO41" s="13">
        <v>19</v>
      </c>
      <c r="CP41" s="8"/>
      <c r="CQ41" s="8"/>
      <c r="DC41" s="62"/>
      <c r="DD41" s="152"/>
      <c r="DE41" s="15"/>
      <c r="DF41" s="15"/>
      <c r="DG41" s="15"/>
      <c r="DH41" s="9"/>
      <c r="DI41" s="15"/>
      <c r="DJ41" s="15"/>
      <c r="DK41" s="15"/>
      <c r="DL41" s="15"/>
    </row>
    <row r="42" spans="5:116" ht="8.15" customHeight="1">
      <c r="E42" s="238"/>
      <c r="F42" s="239"/>
      <c r="G42" s="232"/>
      <c r="H42" s="225"/>
      <c r="I42" s="233"/>
      <c r="J42" s="347"/>
      <c r="K42" s="348"/>
      <c r="L42" s="348"/>
      <c r="M42" s="354"/>
      <c r="N42" s="362"/>
      <c r="O42" s="363"/>
      <c r="P42" s="363"/>
      <c r="Q42" s="363"/>
      <c r="R42" s="363"/>
      <c r="S42" s="363"/>
      <c r="T42" s="363"/>
      <c r="U42" s="363"/>
      <c r="V42" s="364"/>
      <c r="W42" s="362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4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4"/>
      <c r="BI42" s="200"/>
      <c r="BJ42" s="200"/>
      <c r="BK42" s="201"/>
      <c r="BL42" s="201"/>
      <c r="BM42" s="88"/>
      <c r="BN42" s="88"/>
      <c r="BO42" s="202"/>
      <c r="BP42" s="202"/>
      <c r="BQ42" s="202"/>
      <c r="BR42" s="203"/>
      <c r="BS42" s="75"/>
      <c r="BT42" s="370"/>
      <c r="BU42" s="313"/>
      <c r="BV42" s="313"/>
      <c r="BW42" s="371"/>
      <c r="BX42" s="376"/>
      <c r="BY42" s="377"/>
      <c r="BZ42" s="377"/>
      <c r="CA42" s="378"/>
      <c r="CB42" s="446"/>
      <c r="CC42" s="313"/>
      <c r="CD42" s="313"/>
      <c r="CE42" s="558"/>
      <c r="CF42" s="449"/>
      <c r="CG42" s="449"/>
      <c r="CH42" s="449"/>
      <c r="CI42" s="450"/>
      <c r="CK42" s="10"/>
      <c r="CL42" s="18"/>
      <c r="CM42" s="13">
        <v>20</v>
      </c>
      <c r="CN42" s="13"/>
      <c r="CO42" s="13">
        <v>20</v>
      </c>
      <c r="CP42" s="8"/>
      <c r="CQ42" s="8"/>
      <c r="DC42" s="62"/>
      <c r="DD42" s="152"/>
      <c r="DE42" s="15"/>
      <c r="DF42" s="15"/>
      <c r="DG42" s="15"/>
      <c r="DH42" s="9"/>
      <c r="DI42" s="15"/>
      <c r="DJ42" s="15"/>
      <c r="DK42" s="15"/>
      <c r="DL42" s="15"/>
    </row>
    <row r="43" spans="5:116" ht="8.15" customHeight="1">
      <c r="E43" s="238"/>
      <c r="F43" s="239"/>
      <c r="G43" s="232"/>
      <c r="H43" s="225"/>
      <c r="I43" s="233"/>
      <c r="J43" s="347"/>
      <c r="K43" s="348"/>
      <c r="L43" s="348"/>
      <c r="M43" s="354"/>
      <c r="N43" s="362"/>
      <c r="O43" s="363"/>
      <c r="P43" s="363"/>
      <c r="Q43" s="363"/>
      <c r="R43" s="363"/>
      <c r="S43" s="363"/>
      <c r="T43" s="363"/>
      <c r="U43" s="363"/>
      <c r="V43" s="364"/>
      <c r="W43" s="362"/>
      <c r="X43" s="363"/>
      <c r="Y43" s="363"/>
      <c r="Z43" s="363"/>
      <c r="AA43" s="363"/>
      <c r="AB43" s="363"/>
      <c r="AC43" s="363"/>
      <c r="AD43" s="363"/>
      <c r="AE43" s="363"/>
      <c r="AF43" s="363"/>
      <c r="AG43" s="363"/>
      <c r="AH43" s="363"/>
      <c r="AI43" s="363"/>
      <c r="AJ43" s="363"/>
      <c r="AK43" s="363"/>
      <c r="AL43" s="363"/>
      <c r="AM43" s="363"/>
      <c r="AN43" s="363"/>
      <c r="AO43" s="364"/>
      <c r="AP43" s="253" t="s">
        <v>70</v>
      </c>
      <c r="AQ43" s="253"/>
      <c r="AR43" s="253"/>
      <c r="AS43" s="253"/>
      <c r="AT43" s="253"/>
      <c r="AU43" s="253"/>
      <c r="AV43" s="253"/>
      <c r="AW43" s="253"/>
      <c r="AX43" s="253"/>
      <c r="AY43" s="253"/>
      <c r="AZ43" s="254"/>
      <c r="BA43" s="254"/>
      <c r="BB43" s="254"/>
      <c r="BC43" s="254"/>
      <c r="BD43" s="254"/>
      <c r="BE43" s="256" t="s">
        <v>188</v>
      </c>
      <c r="BF43" s="256"/>
      <c r="BG43" s="256"/>
      <c r="BH43" s="76"/>
      <c r="BI43" s="243" t="s">
        <v>196</v>
      </c>
      <c r="BJ43" s="243"/>
      <c r="BK43" s="243"/>
      <c r="BL43" s="243"/>
      <c r="BM43" s="405"/>
      <c r="BN43" s="405"/>
      <c r="BO43" s="405"/>
      <c r="BP43" s="405"/>
      <c r="BQ43" s="302"/>
      <c r="BR43" s="402" t="s">
        <v>37</v>
      </c>
      <c r="BS43" s="403"/>
      <c r="BT43" s="370"/>
      <c r="BU43" s="313"/>
      <c r="BV43" s="313"/>
      <c r="BW43" s="371"/>
      <c r="BX43" s="376"/>
      <c r="BY43" s="377"/>
      <c r="BZ43" s="377"/>
      <c r="CA43" s="378"/>
      <c r="CB43" s="446"/>
      <c r="CC43" s="313"/>
      <c r="CD43" s="313"/>
      <c r="CE43" s="558"/>
      <c r="CF43" s="449"/>
      <c r="CG43" s="449"/>
      <c r="CH43" s="449"/>
      <c r="CI43" s="450"/>
      <c r="CK43" s="10"/>
      <c r="CL43" s="18"/>
      <c r="CM43" s="13">
        <v>21</v>
      </c>
      <c r="CN43" s="13"/>
      <c r="CO43" s="13">
        <v>21</v>
      </c>
      <c r="CP43" s="8"/>
      <c r="CQ43" s="8"/>
      <c r="DC43" s="62"/>
      <c r="DD43" s="152"/>
      <c r="DE43" s="15"/>
      <c r="DF43" s="15"/>
      <c r="DG43" s="15"/>
      <c r="DH43" s="9"/>
      <c r="DI43" s="15"/>
      <c r="DJ43" s="15"/>
      <c r="DK43" s="15"/>
      <c r="DL43" s="15"/>
    </row>
    <row r="44" spans="5:116" ht="8.15" customHeight="1">
      <c r="E44" s="238"/>
      <c r="F44" s="239"/>
      <c r="G44" s="232"/>
      <c r="H44" s="225"/>
      <c r="I44" s="233"/>
      <c r="J44" s="347"/>
      <c r="K44" s="348"/>
      <c r="L44" s="348"/>
      <c r="M44" s="354"/>
      <c r="N44" s="362"/>
      <c r="O44" s="363"/>
      <c r="P44" s="363"/>
      <c r="Q44" s="363"/>
      <c r="R44" s="363"/>
      <c r="S44" s="363"/>
      <c r="T44" s="363"/>
      <c r="U44" s="363"/>
      <c r="V44" s="364"/>
      <c r="W44" s="362"/>
      <c r="X44" s="363"/>
      <c r="Y44" s="363"/>
      <c r="Z44" s="363"/>
      <c r="AA44" s="363"/>
      <c r="AB44" s="363"/>
      <c r="AC44" s="363"/>
      <c r="AD44" s="363"/>
      <c r="AE44" s="363"/>
      <c r="AF44" s="363"/>
      <c r="AG44" s="363"/>
      <c r="AH44" s="363"/>
      <c r="AI44" s="363"/>
      <c r="AJ44" s="363"/>
      <c r="AK44" s="363"/>
      <c r="AL44" s="363"/>
      <c r="AM44" s="363"/>
      <c r="AN44" s="363"/>
      <c r="AO44" s="364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5"/>
      <c r="BA44" s="255"/>
      <c r="BB44" s="255"/>
      <c r="BC44" s="255"/>
      <c r="BD44" s="255"/>
      <c r="BE44" s="256"/>
      <c r="BF44" s="256"/>
      <c r="BG44" s="256"/>
      <c r="BH44" s="76"/>
      <c r="BI44" s="243"/>
      <c r="BJ44" s="243"/>
      <c r="BK44" s="243"/>
      <c r="BL44" s="243"/>
      <c r="BM44" s="407"/>
      <c r="BN44" s="407"/>
      <c r="BO44" s="407"/>
      <c r="BP44" s="407"/>
      <c r="BQ44" s="263"/>
      <c r="BR44" s="404"/>
      <c r="BS44" s="403"/>
      <c r="BT44" s="370"/>
      <c r="BU44" s="313"/>
      <c r="BV44" s="313"/>
      <c r="BW44" s="371"/>
      <c r="BX44" s="376"/>
      <c r="BY44" s="377"/>
      <c r="BZ44" s="377"/>
      <c r="CA44" s="378"/>
      <c r="CB44" s="446"/>
      <c r="CC44" s="313"/>
      <c r="CD44" s="313"/>
      <c r="CE44" s="558"/>
      <c r="CF44" s="449"/>
      <c r="CG44" s="449"/>
      <c r="CH44" s="449"/>
      <c r="CI44" s="450"/>
      <c r="CK44" s="10"/>
      <c r="CL44" s="18"/>
      <c r="CM44" s="13">
        <v>22</v>
      </c>
      <c r="CN44" s="13"/>
      <c r="CO44" s="13">
        <v>22</v>
      </c>
      <c r="CP44" s="8"/>
      <c r="CQ44" s="8"/>
      <c r="DC44" s="62"/>
      <c r="DD44" s="152"/>
      <c r="DE44" s="15"/>
      <c r="DF44" s="15"/>
      <c r="DG44" s="15"/>
      <c r="DH44" s="9"/>
      <c r="DI44" s="15"/>
      <c r="DJ44" s="15"/>
      <c r="DK44" s="15"/>
      <c r="DL44" s="15"/>
    </row>
    <row r="45" spans="5:116" ht="8.15" customHeight="1">
      <c r="E45" s="238"/>
      <c r="F45" s="239"/>
      <c r="G45" s="232"/>
      <c r="H45" s="225"/>
      <c r="I45" s="233"/>
      <c r="J45" s="347"/>
      <c r="K45" s="348"/>
      <c r="L45" s="348"/>
      <c r="M45" s="354"/>
      <c r="N45" s="362"/>
      <c r="O45" s="363"/>
      <c r="P45" s="363"/>
      <c r="Q45" s="363"/>
      <c r="R45" s="363"/>
      <c r="S45" s="363"/>
      <c r="T45" s="363"/>
      <c r="U45" s="363"/>
      <c r="V45" s="364"/>
      <c r="W45" s="362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  <c r="AO45" s="364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76"/>
      <c r="BI45" s="205"/>
      <c r="BJ45" s="205"/>
      <c r="BK45" s="205"/>
      <c r="BL45" s="205"/>
      <c r="BM45" s="206"/>
      <c r="BN45" s="206"/>
      <c r="BO45" s="206"/>
      <c r="BP45" s="206"/>
      <c r="BQ45" s="206"/>
      <c r="BR45" s="49"/>
      <c r="BS45" s="49"/>
      <c r="BT45" s="370"/>
      <c r="BU45" s="313"/>
      <c r="BV45" s="313"/>
      <c r="BW45" s="371"/>
      <c r="BX45" s="376"/>
      <c r="BY45" s="377"/>
      <c r="BZ45" s="377"/>
      <c r="CA45" s="378"/>
      <c r="CB45" s="446"/>
      <c r="CC45" s="313"/>
      <c r="CD45" s="313"/>
      <c r="CE45" s="558"/>
      <c r="CF45" s="449"/>
      <c r="CG45" s="449"/>
      <c r="CH45" s="449"/>
      <c r="CI45" s="450"/>
      <c r="CK45" s="10"/>
      <c r="CL45" s="18"/>
      <c r="CM45" s="13">
        <v>23</v>
      </c>
      <c r="CN45" s="13"/>
      <c r="CO45" s="13">
        <v>23</v>
      </c>
      <c r="CP45" s="8"/>
      <c r="CQ45" s="8"/>
      <c r="DC45" s="62"/>
      <c r="DD45" s="152"/>
      <c r="DE45" s="15"/>
      <c r="DF45" s="15"/>
      <c r="DG45" s="15"/>
      <c r="DH45" s="9"/>
      <c r="DI45" s="15"/>
      <c r="DJ45" s="15"/>
      <c r="DK45" s="15"/>
      <c r="DL45" s="15"/>
    </row>
    <row r="46" spans="5:116" ht="8.15" customHeight="1">
      <c r="E46" s="238"/>
      <c r="F46" s="239"/>
      <c r="G46" s="232"/>
      <c r="H46" s="225"/>
      <c r="I46" s="233"/>
      <c r="J46" s="347"/>
      <c r="K46" s="348"/>
      <c r="L46" s="348"/>
      <c r="M46" s="354"/>
      <c r="N46" s="362"/>
      <c r="O46" s="363"/>
      <c r="P46" s="363"/>
      <c r="Q46" s="363"/>
      <c r="R46" s="363"/>
      <c r="S46" s="363"/>
      <c r="T46" s="363"/>
      <c r="U46" s="363"/>
      <c r="V46" s="364"/>
      <c r="W46" s="362"/>
      <c r="X46" s="363"/>
      <c r="Y46" s="363"/>
      <c r="Z46" s="363"/>
      <c r="AA46" s="363"/>
      <c r="AB46" s="363"/>
      <c r="AC46" s="363"/>
      <c r="AD46" s="363"/>
      <c r="AE46" s="363"/>
      <c r="AF46" s="363"/>
      <c r="AG46" s="363"/>
      <c r="AH46" s="363"/>
      <c r="AI46" s="363"/>
      <c r="AJ46" s="363"/>
      <c r="AK46" s="363"/>
      <c r="AL46" s="363"/>
      <c r="AM46" s="363"/>
      <c r="AN46" s="363"/>
      <c r="AO46" s="364"/>
      <c r="AP46" s="258" t="s">
        <v>69</v>
      </c>
      <c r="AQ46" s="258"/>
      <c r="AR46" s="258"/>
      <c r="AS46" s="258"/>
      <c r="AT46" s="258"/>
      <c r="AU46" s="258"/>
      <c r="AV46" s="258"/>
      <c r="AW46" s="258"/>
      <c r="AX46" s="258"/>
      <c r="AY46" s="258"/>
      <c r="AZ46" s="254"/>
      <c r="BA46" s="254"/>
      <c r="BB46" s="254"/>
      <c r="BC46" s="254"/>
      <c r="BD46" s="254"/>
      <c r="BE46" s="256" t="s">
        <v>188</v>
      </c>
      <c r="BF46" s="256"/>
      <c r="BG46" s="256"/>
      <c r="BH46" s="74"/>
      <c r="BI46" s="243" t="s">
        <v>195</v>
      </c>
      <c r="BJ46" s="243"/>
      <c r="BK46" s="243"/>
      <c r="BL46" s="243"/>
      <c r="BM46" s="409" t="str">
        <f>IF(OR(BM40="",BM43=""),"",BM43-BM40)</f>
        <v/>
      </c>
      <c r="BN46" s="409"/>
      <c r="BO46" s="409"/>
      <c r="BP46" s="409"/>
      <c r="BQ46" s="410"/>
      <c r="BR46" s="402" t="s">
        <v>37</v>
      </c>
      <c r="BS46" s="403"/>
      <c r="BT46" s="370"/>
      <c r="BU46" s="313"/>
      <c r="BV46" s="313"/>
      <c r="BW46" s="371"/>
      <c r="BX46" s="376"/>
      <c r="BY46" s="377"/>
      <c r="BZ46" s="377"/>
      <c r="CA46" s="378"/>
      <c r="CB46" s="446"/>
      <c r="CC46" s="313"/>
      <c r="CD46" s="313"/>
      <c r="CE46" s="558"/>
      <c r="CF46" s="449"/>
      <c r="CG46" s="449"/>
      <c r="CH46" s="449"/>
      <c r="CI46" s="450"/>
      <c r="CK46" s="10"/>
      <c r="CL46" s="18"/>
      <c r="CM46" s="13">
        <v>24</v>
      </c>
      <c r="CN46" s="13"/>
      <c r="CO46" s="13">
        <v>24</v>
      </c>
      <c r="CP46" s="8"/>
      <c r="CQ46" s="8"/>
      <c r="DC46" s="62"/>
      <c r="DD46" s="152"/>
      <c r="DE46" s="15"/>
      <c r="DF46" s="15"/>
      <c r="DG46" s="15"/>
      <c r="DH46" s="15"/>
      <c r="DI46" s="15"/>
      <c r="DJ46" s="15"/>
      <c r="DK46" s="15"/>
      <c r="DL46" s="15"/>
    </row>
    <row r="47" spans="5:116" ht="8.15" customHeight="1">
      <c r="E47" s="238"/>
      <c r="F47" s="239"/>
      <c r="G47" s="232"/>
      <c r="H47" s="225"/>
      <c r="I47" s="233"/>
      <c r="J47" s="347"/>
      <c r="K47" s="348"/>
      <c r="L47" s="348"/>
      <c r="M47" s="354"/>
      <c r="N47" s="362"/>
      <c r="O47" s="363"/>
      <c r="P47" s="363"/>
      <c r="Q47" s="363"/>
      <c r="R47" s="363"/>
      <c r="S47" s="363"/>
      <c r="T47" s="363"/>
      <c r="U47" s="363"/>
      <c r="V47" s="364"/>
      <c r="W47" s="362"/>
      <c r="X47" s="363"/>
      <c r="Y47" s="363"/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4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5"/>
      <c r="BA47" s="255"/>
      <c r="BB47" s="255"/>
      <c r="BC47" s="255"/>
      <c r="BD47" s="255"/>
      <c r="BE47" s="256"/>
      <c r="BF47" s="256"/>
      <c r="BG47" s="256"/>
      <c r="BH47" s="74"/>
      <c r="BI47" s="243"/>
      <c r="BJ47" s="243"/>
      <c r="BK47" s="243"/>
      <c r="BL47" s="243"/>
      <c r="BM47" s="411"/>
      <c r="BN47" s="411"/>
      <c r="BO47" s="411"/>
      <c r="BP47" s="411"/>
      <c r="BQ47" s="412"/>
      <c r="BR47" s="404"/>
      <c r="BS47" s="403"/>
      <c r="BT47" s="370"/>
      <c r="BU47" s="313"/>
      <c r="BV47" s="313"/>
      <c r="BW47" s="371"/>
      <c r="BX47" s="376"/>
      <c r="BY47" s="377"/>
      <c r="BZ47" s="377"/>
      <c r="CA47" s="378"/>
      <c r="CB47" s="446"/>
      <c r="CC47" s="313"/>
      <c r="CD47" s="313"/>
      <c r="CE47" s="558"/>
      <c r="CF47" s="449"/>
      <c r="CG47" s="449"/>
      <c r="CH47" s="449"/>
      <c r="CI47" s="450"/>
      <c r="CK47" s="10"/>
      <c r="CL47" s="18"/>
      <c r="CM47" s="13">
        <v>25</v>
      </c>
      <c r="CN47" s="13"/>
      <c r="CO47" s="13">
        <v>25</v>
      </c>
      <c r="CP47" s="8"/>
      <c r="CQ47" s="8"/>
      <c r="DC47" s="62"/>
      <c r="DD47" s="152"/>
      <c r="DE47" s="15"/>
      <c r="DF47" s="15"/>
      <c r="DG47" s="15"/>
      <c r="DH47" s="9"/>
      <c r="DI47" s="15"/>
      <c r="DJ47" s="15"/>
      <c r="DK47" s="15"/>
      <c r="DL47" s="15"/>
    </row>
    <row r="48" spans="5:116" ht="8.15" customHeight="1">
      <c r="E48" s="238"/>
      <c r="F48" s="239"/>
      <c r="G48" s="232"/>
      <c r="H48" s="225"/>
      <c r="I48" s="233"/>
      <c r="J48" s="350"/>
      <c r="K48" s="351"/>
      <c r="L48" s="351"/>
      <c r="M48" s="355"/>
      <c r="N48" s="365"/>
      <c r="O48" s="366"/>
      <c r="P48" s="366"/>
      <c r="Q48" s="366"/>
      <c r="R48" s="366"/>
      <c r="S48" s="366"/>
      <c r="T48" s="366"/>
      <c r="U48" s="366"/>
      <c r="V48" s="367"/>
      <c r="W48" s="365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  <c r="AH48" s="366"/>
      <c r="AI48" s="366"/>
      <c r="AJ48" s="366"/>
      <c r="AK48" s="366"/>
      <c r="AL48" s="366"/>
      <c r="AM48" s="366"/>
      <c r="AN48" s="366"/>
      <c r="AO48" s="367"/>
      <c r="AP48" s="77"/>
      <c r="AQ48" s="77"/>
      <c r="AR48" s="77"/>
      <c r="AS48" s="77"/>
      <c r="AT48" s="77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7"/>
      <c r="BG48" s="77"/>
      <c r="BH48" s="79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80"/>
      <c r="BT48" s="372"/>
      <c r="BU48" s="373"/>
      <c r="BV48" s="373"/>
      <c r="BW48" s="374"/>
      <c r="BX48" s="379"/>
      <c r="BY48" s="333"/>
      <c r="BZ48" s="333"/>
      <c r="CA48" s="380"/>
      <c r="CB48" s="556"/>
      <c r="CC48" s="373"/>
      <c r="CD48" s="373"/>
      <c r="CE48" s="559"/>
      <c r="CF48" s="463"/>
      <c r="CG48" s="463"/>
      <c r="CH48" s="463"/>
      <c r="CI48" s="464"/>
      <c r="CK48" s="10"/>
      <c r="CL48" s="18"/>
      <c r="CM48" s="13">
        <v>26</v>
      </c>
      <c r="CN48" s="13"/>
      <c r="CO48" s="13">
        <v>26</v>
      </c>
      <c r="CP48" s="8"/>
      <c r="CQ48" s="8"/>
      <c r="DC48" s="62"/>
      <c r="DD48" s="152"/>
      <c r="DE48" s="15"/>
      <c r="DF48" s="15"/>
      <c r="DG48" s="15"/>
      <c r="DH48" s="9"/>
      <c r="DI48" s="15"/>
      <c r="DJ48" s="15"/>
      <c r="DK48" s="15"/>
      <c r="DL48" s="15"/>
    </row>
    <row r="49" spans="5:116" ht="8.15" customHeight="1">
      <c r="E49" s="238"/>
      <c r="F49" s="239"/>
      <c r="G49" s="232"/>
      <c r="H49" s="225"/>
      <c r="I49" s="233"/>
      <c r="J49" s="221" t="s">
        <v>25</v>
      </c>
      <c r="K49" s="222"/>
      <c r="L49" s="222"/>
      <c r="M49" s="223"/>
      <c r="N49" s="212" t="s">
        <v>26</v>
      </c>
      <c r="O49" s="213"/>
      <c r="P49" s="213"/>
      <c r="Q49" s="213"/>
      <c r="R49" s="213"/>
      <c r="S49" s="213"/>
      <c r="T49" s="213"/>
      <c r="U49" s="213"/>
      <c r="V49" s="214"/>
      <c r="W49" s="513" t="s">
        <v>226</v>
      </c>
      <c r="X49" s="514"/>
      <c r="Y49" s="514"/>
      <c r="Z49" s="514"/>
      <c r="AA49" s="514"/>
      <c r="AB49" s="514"/>
      <c r="AC49" s="514"/>
      <c r="AD49" s="514"/>
      <c r="AE49" s="514"/>
      <c r="AF49" s="514"/>
      <c r="AG49" s="514"/>
      <c r="AH49" s="514"/>
      <c r="AI49" s="514"/>
      <c r="AJ49" s="514"/>
      <c r="AK49" s="514"/>
      <c r="AL49" s="514"/>
      <c r="AM49" s="514"/>
      <c r="AN49" s="514"/>
      <c r="AO49" s="515"/>
      <c r="AP49" s="356" t="s">
        <v>185</v>
      </c>
      <c r="AQ49" s="357"/>
      <c r="AR49" s="357"/>
      <c r="AS49" s="357"/>
      <c r="AT49" s="357"/>
      <c r="AU49" s="357"/>
      <c r="AV49" s="357"/>
      <c r="AW49" s="357"/>
      <c r="AX49" s="357"/>
      <c r="AY49" s="357"/>
      <c r="AZ49" s="357"/>
      <c r="BA49" s="357"/>
      <c r="BB49" s="357"/>
      <c r="BC49" s="357"/>
      <c r="BD49" s="357"/>
      <c r="BE49" s="357"/>
      <c r="BF49" s="357"/>
      <c r="BG49" s="357"/>
      <c r="BH49" s="358"/>
      <c r="BI49" s="296" t="s">
        <v>192</v>
      </c>
      <c r="BJ49" s="297"/>
      <c r="BK49" s="297"/>
      <c r="BL49" s="297"/>
      <c r="BM49" s="297"/>
      <c r="BN49" s="297"/>
      <c r="BO49" s="297"/>
      <c r="BP49" s="297"/>
      <c r="BQ49" s="297"/>
      <c r="BR49" s="297"/>
      <c r="BS49" s="298"/>
      <c r="BT49" s="268" t="str">
        <f>IF(OR(CP72="",CQ72=""),"",IF(AND(CP72="〇",CQ72="〇"),"〇",""))</f>
        <v/>
      </c>
      <c r="BU49" s="269"/>
      <c r="BV49" s="269"/>
      <c r="BW49" s="278"/>
      <c r="BX49" s="292" t="str">
        <f>IF(OR(CP72="",CQ72=""),"",IF(AND(CP72="×",CQ72="〇"),"〇",""))</f>
        <v/>
      </c>
      <c r="BY49" s="269"/>
      <c r="BZ49" s="269"/>
      <c r="CA49" s="278"/>
      <c r="CB49" s="295" t="str">
        <f>IF(OR(CP72="",CQ72=""),"",IF(AND(CP72="×",CQ72="×"),"〇",""))</f>
        <v/>
      </c>
      <c r="CC49" s="269"/>
      <c r="CD49" s="269"/>
      <c r="CE49" s="270"/>
      <c r="CF49" s="291" t="s">
        <v>224</v>
      </c>
      <c r="CG49" s="213"/>
      <c r="CH49" s="213"/>
      <c r="CI49" s="214"/>
      <c r="CK49" s="10"/>
      <c r="CL49" s="18"/>
      <c r="CM49" s="13">
        <v>27</v>
      </c>
      <c r="CN49" s="13"/>
      <c r="CO49" s="13">
        <v>27</v>
      </c>
      <c r="CP49" s="8"/>
      <c r="CQ49" s="8"/>
      <c r="DC49" s="62"/>
      <c r="DD49" s="152"/>
      <c r="DE49" s="15"/>
      <c r="DF49" s="15"/>
      <c r="DG49" s="15"/>
      <c r="DH49" s="9"/>
      <c r="DI49" s="15"/>
      <c r="DJ49" s="15"/>
      <c r="DK49" s="15"/>
      <c r="DL49" s="15"/>
    </row>
    <row r="50" spans="5:116" ht="8.15" customHeight="1">
      <c r="E50" s="238"/>
      <c r="F50" s="239"/>
      <c r="G50" s="232"/>
      <c r="H50" s="225"/>
      <c r="I50" s="233"/>
      <c r="J50" s="224"/>
      <c r="K50" s="225"/>
      <c r="L50" s="225"/>
      <c r="M50" s="226"/>
      <c r="N50" s="215"/>
      <c r="O50" s="216"/>
      <c r="P50" s="216"/>
      <c r="Q50" s="216"/>
      <c r="R50" s="216"/>
      <c r="S50" s="216"/>
      <c r="T50" s="216"/>
      <c r="U50" s="216"/>
      <c r="V50" s="217"/>
      <c r="W50" s="516"/>
      <c r="X50" s="517"/>
      <c r="Y50" s="517"/>
      <c r="Z50" s="517"/>
      <c r="AA50" s="517"/>
      <c r="AB50" s="517"/>
      <c r="AC50" s="517"/>
      <c r="AD50" s="517"/>
      <c r="AE50" s="517"/>
      <c r="AF50" s="517"/>
      <c r="AG50" s="517"/>
      <c r="AH50" s="517"/>
      <c r="AI50" s="517"/>
      <c r="AJ50" s="517"/>
      <c r="AK50" s="517"/>
      <c r="AL50" s="517"/>
      <c r="AM50" s="517"/>
      <c r="AN50" s="517"/>
      <c r="AO50" s="518"/>
      <c r="AP50" s="359"/>
      <c r="AQ50" s="359"/>
      <c r="AR50" s="359"/>
      <c r="AS50" s="359"/>
      <c r="AT50" s="359"/>
      <c r="AU50" s="359"/>
      <c r="AV50" s="359"/>
      <c r="AW50" s="359"/>
      <c r="AX50" s="359"/>
      <c r="AY50" s="359"/>
      <c r="AZ50" s="359"/>
      <c r="BA50" s="359"/>
      <c r="BB50" s="359"/>
      <c r="BC50" s="359"/>
      <c r="BD50" s="359"/>
      <c r="BE50" s="359"/>
      <c r="BF50" s="359"/>
      <c r="BG50" s="359"/>
      <c r="BH50" s="360"/>
      <c r="BI50" s="299"/>
      <c r="BJ50" s="300"/>
      <c r="BK50" s="300"/>
      <c r="BL50" s="300"/>
      <c r="BM50" s="300"/>
      <c r="BN50" s="300"/>
      <c r="BO50" s="300"/>
      <c r="BP50" s="300"/>
      <c r="BQ50" s="300"/>
      <c r="BR50" s="300"/>
      <c r="BS50" s="301"/>
      <c r="BT50" s="271"/>
      <c r="BU50" s="272"/>
      <c r="BV50" s="272"/>
      <c r="BW50" s="279"/>
      <c r="BX50" s="293"/>
      <c r="BY50" s="272"/>
      <c r="BZ50" s="272"/>
      <c r="CA50" s="279"/>
      <c r="CB50" s="293"/>
      <c r="CC50" s="272"/>
      <c r="CD50" s="272"/>
      <c r="CE50" s="273"/>
      <c r="CF50" s="216"/>
      <c r="CG50" s="216"/>
      <c r="CH50" s="216"/>
      <c r="CI50" s="217"/>
      <c r="CK50" s="10"/>
      <c r="CL50" s="18"/>
      <c r="CM50" s="13">
        <v>28</v>
      </c>
      <c r="CN50" s="13"/>
      <c r="CO50" s="13">
        <v>28</v>
      </c>
      <c r="CP50" s="8"/>
      <c r="CQ50" s="8"/>
      <c r="DC50" s="62"/>
      <c r="DD50" s="152"/>
      <c r="DE50" s="15"/>
      <c r="DF50" s="15"/>
      <c r="DG50" s="15"/>
      <c r="DH50" s="9"/>
      <c r="DI50" s="15"/>
      <c r="DJ50" s="15"/>
      <c r="DK50" s="15"/>
      <c r="DL50" s="15"/>
    </row>
    <row r="51" spans="5:116" ht="8.15" customHeight="1">
      <c r="E51" s="238"/>
      <c r="F51" s="239"/>
      <c r="G51" s="232"/>
      <c r="H51" s="225"/>
      <c r="I51" s="233"/>
      <c r="J51" s="224"/>
      <c r="K51" s="225"/>
      <c r="L51" s="225"/>
      <c r="M51" s="226"/>
      <c r="N51" s="215"/>
      <c r="O51" s="216"/>
      <c r="P51" s="216"/>
      <c r="Q51" s="216"/>
      <c r="R51" s="216"/>
      <c r="S51" s="216"/>
      <c r="T51" s="216"/>
      <c r="U51" s="216"/>
      <c r="V51" s="217"/>
      <c r="W51" s="516"/>
      <c r="X51" s="517"/>
      <c r="Y51" s="517"/>
      <c r="Z51" s="517"/>
      <c r="AA51" s="517"/>
      <c r="AB51" s="517"/>
      <c r="AC51" s="517"/>
      <c r="AD51" s="517"/>
      <c r="AE51" s="517"/>
      <c r="AF51" s="517"/>
      <c r="AG51" s="517"/>
      <c r="AH51" s="517"/>
      <c r="AI51" s="517"/>
      <c r="AJ51" s="517"/>
      <c r="AK51" s="517"/>
      <c r="AL51" s="517"/>
      <c r="AM51" s="517"/>
      <c r="AN51" s="517"/>
      <c r="AO51" s="518"/>
      <c r="AP51" s="359"/>
      <c r="AQ51" s="359"/>
      <c r="AR51" s="359"/>
      <c r="AS51" s="359"/>
      <c r="AT51" s="359"/>
      <c r="AU51" s="359"/>
      <c r="AV51" s="359"/>
      <c r="AW51" s="359"/>
      <c r="AX51" s="359"/>
      <c r="AY51" s="359"/>
      <c r="AZ51" s="359"/>
      <c r="BA51" s="359"/>
      <c r="BB51" s="359"/>
      <c r="BC51" s="359"/>
      <c r="BD51" s="359"/>
      <c r="BE51" s="359"/>
      <c r="BF51" s="359"/>
      <c r="BG51" s="359"/>
      <c r="BH51" s="360"/>
      <c r="BI51" s="259" t="s">
        <v>193</v>
      </c>
      <c r="BJ51" s="260"/>
      <c r="BK51" s="260"/>
      <c r="BL51" s="260"/>
      <c r="BM51" s="302"/>
      <c r="BN51" s="302"/>
      <c r="BO51" s="302"/>
      <c r="BP51" s="302"/>
      <c r="BQ51" s="302"/>
      <c r="BR51" s="264" t="s">
        <v>37</v>
      </c>
      <c r="BS51" s="265"/>
      <c r="BT51" s="271"/>
      <c r="BU51" s="272"/>
      <c r="BV51" s="272"/>
      <c r="BW51" s="279"/>
      <c r="BX51" s="293"/>
      <c r="BY51" s="272"/>
      <c r="BZ51" s="272"/>
      <c r="CA51" s="279"/>
      <c r="CB51" s="293"/>
      <c r="CC51" s="272"/>
      <c r="CD51" s="272"/>
      <c r="CE51" s="273"/>
      <c r="CF51" s="216"/>
      <c r="CG51" s="216"/>
      <c r="CH51" s="216"/>
      <c r="CI51" s="217"/>
      <c r="CK51" s="10"/>
      <c r="CL51" s="18"/>
      <c r="CM51" s="13">
        <v>29</v>
      </c>
      <c r="CN51" s="13"/>
      <c r="CO51" s="13">
        <v>29</v>
      </c>
      <c r="CP51" s="8"/>
      <c r="CQ51" s="8"/>
      <c r="DC51" s="62"/>
      <c r="DD51" s="152"/>
      <c r="DE51" s="15"/>
      <c r="DF51" s="15"/>
      <c r="DG51" s="15"/>
      <c r="DH51" s="9"/>
      <c r="DI51" s="15"/>
      <c r="DJ51" s="15"/>
      <c r="DK51" s="15"/>
      <c r="DL51" s="15"/>
    </row>
    <row r="52" spans="5:116" ht="8.15" customHeight="1">
      <c r="E52" s="238"/>
      <c r="F52" s="239"/>
      <c r="G52" s="232"/>
      <c r="H52" s="225"/>
      <c r="I52" s="233"/>
      <c r="J52" s="224"/>
      <c r="K52" s="225"/>
      <c r="L52" s="225"/>
      <c r="M52" s="226"/>
      <c r="N52" s="215"/>
      <c r="O52" s="216"/>
      <c r="P52" s="216"/>
      <c r="Q52" s="216"/>
      <c r="R52" s="216"/>
      <c r="S52" s="216"/>
      <c r="T52" s="216"/>
      <c r="U52" s="216"/>
      <c r="V52" s="217"/>
      <c r="W52" s="516"/>
      <c r="X52" s="517"/>
      <c r="Y52" s="517"/>
      <c r="Z52" s="517"/>
      <c r="AA52" s="517"/>
      <c r="AB52" s="517"/>
      <c r="AC52" s="517"/>
      <c r="AD52" s="517"/>
      <c r="AE52" s="517"/>
      <c r="AF52" s="517"/>
      <c r="AG52" s="517"/>
      <c r="AH52" s="517"/>
      <c r="AI52" s="517"/>
      <c r="AJ52" s="517"/>
      <c r="AK52" s="517"/>
      <c r="AL52" s="517"/>
      <c r="AM52" s="517"/>
      <c r="AN52" s="517"/>
      <c r="AO52" s="518"/>
      <c r="AP52" s="359"/>
      <c r="AQ52" s="359"/>
      <c r="AR52" s="359"/>
      <c r="AS52" s="359"/>
      <c r="AT52" s="359"/>
      <c r="AU52" s="359"/>
      <c r="AV52" s="359"/>
      <c r="AW52" s="359"/>
      <c r="AX52" s="359"/>
      <c r="AY52" s="359"/>
      <c r="AZ52" s="359"/>
      <c r="BA52" s="359"/>
      <c r="BB52" s="359"/>
      <c r="BC52" s="359"/>
      <c r="BD52" s="359"/>
      <c r="BE52" s="359"/>
      <c r="BF52" s="359"/>
      <c r="BG52" s="359"/>
      <c r="BH52" s="360"/>
      <c r="BI52" s="261"/>
      <c r="BJ52" s="260"/>
      <c r="BK52" s="260"/>
      <c r="BL52" s="260"/>
      <c r="BM52" s="263"/>
      <c r="BN52" s="263"/>
      <c r="BO52" s="263"/>
      <c r="BP52" s="263"/>
      <c r="BQ52" s="263"/>
      <c r="BR52" s="260"/>
      <c r="BS52" s="265"/>
      <c r="BT52" s="271"/>
      <c r="BU52" s="272"/>
      <c r="BV52" s="272"/>
      <c r="BW52" s="279"/>
      <c r="BX52" s="293"/>
      <c r="BY52" s="272"/>
      <c r="BZ52" s="272"/>
      <c r="CA52" s="279"/>
      <c r="CB52" s="293"/>
      <c r="CC52" s="272"/>
      <c r="CD52" s="272"/>
      <c r="CE52" s="273"/>
      <c r="CF52" s="216"/>
      <c r="CG52" s="216"/>
      <c r="CH52" s="216"/>
      <c r="CI52" s="217"/>
      <c r="CK52" s="10"/>
      <c r="CL52" s="18"/>
      <c r="CM52" s="13">
        <v>30</v>
      </c>
      <c r="CN52" s="13"/>
      <c r="CO52" s="13">
        <v>30</v>
      </c>
      <c r="CP52" s="8"/>
      <c r="CQ52" s="8"/>
      <c r="DC52" s="62"/>
      <c r="DD52" s="152"/>
      <c r="DE52" s="15"/>
      <c r="DF52" s="15"/>
      <c r="DG52" s="15"/>
      <c r="DH52" s="9"/>
      <c r="DI52" s="15"/>
      <c r="DJ52" s="15"/>
      <c r="DK52" s="15"/>
      <c r="DL52" s="15"/>
    </row>
    <row r="53" spans="5:116" ht="8.15" customHeight="1">
      <c r="E53" s="238"/>
      <c r="F53" s="239"/>
      <c r="G53" s="232"/>
      <c r="H53" s="225"/>
      <c r="I53" s="233"/>
      <c r="J53" s="224"/>
      <c r="K53" s="225"/>
      <c r="L53" s="225"/>
      <c r="M53" s="226"/>
      <c r="N53" s="215"/>
      <c r="O53" s="216"/>
      <c r="P53" s="216"/>
      <c r="Q53" s="216"/>
      <c r="R53" s="216"/>
      <c r="S53" s="216"/>
      <c r="T53" s="216"/>
      <c r="U53" s="216"/>
      <c r="V53" s="217"/>
      <c r="W53" s="516"/>
      <c r="X53" s="517"/>
      <c r="Y53" s="517"/>
      <c r="Z53" s="517"/>
      <c r="AA53" s="517"/>
      <c r="AB53" s="517"/>
      <c r="AC53" s="517"/>
      <c r="AD53" s="517"/>
      <c r="AE53" s="517"/>
      <c r="AF53" s="517"/>
      <c r="AG53" s="517"/>
      <c r="AH53" s="517"/>
      <c r="AI53" s="517"/>
      <c r="AJ53" s="517"/>
      <c r="AK53" s="517"/>
      <c r="AL53" s="517"/>
      <c r="AM53" s="517"/>
      <c r="AN53" s="517"/>
      <c r="AO53" s="518"/>
      <c r="AP53" s="359"/>
      <c r="AQ53" s="359"/>
      <c r="AR53" s="359"/>
      <c r="AS53" s="359"/>
      <c r="AT53" s="359"/>
      <c r="AU53" s="359"/>
      <c r="AV53" s="359"/>
      <c r="AW53" s="359"/>
      <c r="AX53" s="359"/>
      <c r="AY53" s="359"/>
      <c r="AZ53" s="359"/>
      <c r="BA53" s="359"/>
      <c r="BB53" s="359"/>
      <c r="BC53" s="359"/>
      <c r="BD53" s="359"/>
      <c r="BE53" s="359"/>
      <c r="BF53" s="359"/>
      <c r="BG53" s="359"/>
      <c r="BH53" s="360"/>
      <c r="BI53" s="259" t="s">
        <v>194</v>
      </c>
      <c r="BJ53" s="260"/>
      <c r="BK53" s="260"/>
      <c r="BL53" s="260"/>
      <c r="BM53" s="262"/>
      <c r="BN53" s="262"/>
      <c r="BO53" s="262"/>
      <c r="BP53" s="262"/>
      <c r="BQ53" s="262"/>
      <c r="BR53" s="264" t="s">
        <v>37</v>
      </c>
      <c r="BS53" s="265"/>
      <c r="BT53" s="271"/>
      <c r="BU53" s="272"/>
      <c r="BV53" s="272"/>
      <c r="BW53" s="279"/>
      <c r="BX53" s="293"/>
      <c r="BY53" s="272"/>
      <c r="BZ53" s="272"/>
      <c r="CA53" s="279"/>
      <c r="CB53" s="293"/>
      <c r="CC53" s="272"/>
      <c r="CD53" s="272"/>
      <c r="CE53" s="273"/>
      <c r="CF53" s="216"/>
      <c r="CG53" s="216"/>
      <c r="CH53" s="216"/>
      <c r="CI53" s="217"/>
      <c r="CK53" s="10"/>
      <c r="CL53" s="18"/>
      <c r="CM53" s="13">
        <v>31</v>
      </c>
      <c r="CN53" s="13"/>
      <c r="CO53" s="13">
        <v>31</v>
      </c>
      <c r="CP53" s="8"/>
      <c r="CQ53" s="8"/>
      <c r="DC53" s="62"/>
      <c r="DD53" s="152"/>
      <c r="DE53" s="15"/>
      <c r="DF53" s="15"/>
      <c r="DG53" s="15"/>
      <c r="DH53" s="9"/>
      <c r="DI53" s="15"/>
      <c r="DJ53" s="15"/>
      <c r="DK53" s="15"/>
      <c r="DL53" s="15"/>
    </row>
    <row r="54" spans="5:116" ht="8.15" customHeight="1">
      <c r="E54" s="238"/>
      <c r="F54" s="239"/>
      <c r="G54" s="232"/>
      <c r="H54" s="225"/>
      <c r="I54" s="233"/>
      <c r="J54" s="224"/>
      <c r="K54" s="225"/>
      <c r="L54" s="225"/>
      <c r="M54" s="226"/>
      <c r="N54" s="215"/>
      <c r="O54" s="216"/>
      <c r="P54" s="216"/>
      <c r="Q54" s="216"/>
      <c r="R54" s="216"/>
      <c r="S54" s="216"/>
      <c r="T54" s="216"/>
      <c r="U54" s="216"/>
      <c r="V54" s="217"/>
      <c r="W54" s="516"/>
      <c r="X54" s="517"/>
      <c r="Y54" s="517"/>
      <c r="Z54" s="517"/>
      <c r="AA54" s="517"/>
      <c r="AB54" s="517"/>
      <c r="AC54" s="517"/>
      <c r="AD54" s="517"/>
      <c r="AE54" s="517"/>
      <c r="AF54" s="517"/>
      <c r="AG54" s="517"/>
      <c r="AH54" s="517"/>
      <c r="AI54" s="517"/>
      <c r="AJ54" s="517"/>
      <c r="AK54" s="517"/>
      <c r="AL54" s="517"/>
      <c r="AM54" s="517"/>
      <c r="AN54" s="517"/>
      <c r="AO54" s="518"/>
      <c r="AP54" s="363" t="s">
        <v>186</v>
      </c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4"/>
      <c r="BI54" s="261"/>
      <c r="BJ54" s="260"/>
      <c r="BK54" s="260"/>
      <c r="BL54" s="260"/>
      <c r="BM54" s="263"/>
      <c r="BN54" s="263"/>
      <c r="BO54" s="263"/>
      <c r="BP54" s="263"/>
      <c r="BQ54" s="263"/>
      <c r="BR54" s="260"/>
      <c r="BS54" s="265"/>
      <c r="BT54" s="271"/>
      <c r="BU54" s="272"/>
      <c r="BV54" s="272"/>
      <c r="BW54" s="279"/>
      <c r="BX54" s="293"/>
      <c r="BY54" s="272"/>
      <c r="BZ54" s="272"/>
      <c r="CA54" s="279"/>
      <c r="CB54" s="293"/>
      <c r="CC54" s="272"/>
      <c r="CD54" s="272"/>
      <c r="CE54" s="273"/>
      <c r="CF54" s="216"/>
      <c r="CG54" s="216"/>
      <c r="CH54" s="216"/>
      <c r="CI54" s="217"/>
      <c r="CK54" s="10"/>
      <c r="CL54" s="18"/>
      <c r="CM54" s="13">
        <v>32</v>
      </c>
      <c r="CN54" s="13"/>
      <c r="CO54" s="13"/>
      <c r="CP54" s="8"/>
      <c r="CQ54" s="8"/>
      <c r="DC54" s="62"/>
      <c r="DD54" s="152"/>
      <c r="DE54" s="15"/>
      <c r="DF54" s="15"/>
      <c r="DG54" s="15"/>
      <c r="DH54" s="9"/>
      <c r="DI54" s="15"/>
      <c r="DJ54" s="15"/>
      <c r="DK54" s="15"/>
      <c r="DL54" s="15"/>
    </row>
    <row r="55" spans="5:116" ht="8.15" customHeight="1">
      <c r="E55" s="238"/>
      <c r="F55" s="239"/>
      <c r="G55" s="232"/>
      <c r="H55" s="225"/>
      <c r="I55" s="233"/>
      <c r="J55" s="224"/>
      <c r="K55" s="225"/>
      <c r="L55" s="225"/>
      <c r="M55" s="226"/>
      <c r="N55" s="215"/>
      <c r="O55" s="216"/>
      <c r="P55" s="216"/>
      <c r="Q55" s="216"/>
      <c r="R55" s="216"/>
      <c r="S55" s="216"/>
      <c r="T55" s="216"/>
      <c r="U55" s="216"/>
      <c r="V55" s="217"/>
      <c r="W55" s="516"/>
      <c r="X55" s="517"/>
      <c r="Y55" s="517"/>
      <c r="Z55" s="517"/>
      <c r="AA55" s="517"/>
      <c r="AB55" s="517"/>
      <c r="AC55" s="517"/>
      <c r="AD55" s="517"/>
      <c r="AE55" s="517"/>
      <c r="AF55" s="517"/>
      <c r="AG55" s="517"/>
      <c r="AH55" s="517"/>
      <c r="AI55" s="517"/>
      <c r="AJ55" s="517"/>
      <c r="AK55" s="517"/>
      <c r="AL55" s="517"/>
      <c r="AM55" s="517"/>
      <c r="AN55" s="517"/>
      <c r="AO55" s="518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259" t="s">
        <v>195</v>
      </c>
      <c r="BJ55" s="260"/>
      <c r="BK55" s="260"/>
      <c r="BL55" s="260"/>
      <c r="BM55" s="266" t="str">
        <f>IF(BM53="","",BM53-BM51)</f>
        <v/>
      </c>
      <c r="BN55" s="266"/>
      <c r="BO55" s="266"/>
      <c r="BP55" s="266"/>
      <c r="BQ55" s="266"/>
      <c r="BR55" s="264" t="s">
        <v>37</v>
      </c>
      <c r="BS55" s="265"/>
      <c r="BT55" s="271"/>
      <c r="BU55" s="272"/>
      <c r="BV55" s="272"/>
      <c r="BW55" s="279"/>
      <c r="BX55" s="293"/>
      <c r="BY55" s="272"/>
      <c r="BZ55" s="272"/>
      <c r="CA55" s="279"/>
      <c r="CB55" s="293"/>
      <c r="CC55" s="272"/>
      <c r="CD55" s="272"/>
      <c r="CE55" s="273"/>
      <c r="CF55" s="216"/>
      <c r="CG55" s="216"/>
      <c r="CH55" s="216"/>
      <c r="CI55" s="217"/>
      <c r="CK55" s="10"/>
      <c r="CL55" s="18"/>
      <c r="CM55" s="13">
        <v>33</v>
      </c>
      <c r="CN55" s="13"/>
      <c r="CO55" s="13"/>
      <c r="CP55" s="8"/>
      <c r="CQ55" s="8"/>
      <c r="DC55" s="62"/>
      <c r="DD55" s="152"/>
      <c r="DE55" s="15"/>
      <c r="DF55" s="15"/>
      <c r="DG55" s="15"/>
      <c r="DH55" s="9"/>
      <c r="DI55" s="15"/>
      <c r="DJ55" s="15"/>
      <c r="DK55" s="15"/>
      <c r="DL55" s="15"/>
    </row>
    <row r="56" spans="5:116" ht="8.15" customHeight="1">
      <c r="E56" s="238"/>
      <c r="F56" s="239"/>
      <c r="G56" s="232"/>
      <c r="H56" s="225"/>
      <c r="I56" s="233"/>
      <c r="J56" s="224"/>
      <c r="K56" s="225"/>
      <c r="L56" s="225"/>
      <c r="M56" s="226"/>
      <c r="N56" s="215"/>
      <c r="O56" s="216"/>
      <c r="P56" s="216"/>
      <c r="Q56" s="216"/>
      <c r="R56" s="216"/>
      <c r="S56" s="216"/>
      <c r="T56" s="216"/>
      <c r="U56" s="216"/>
      <c r="V56" s="217"/>
      <c r="W56" s="516"/>
      <c r="X56" s="517"/>
      <c r="Y56" s="517"/>
      <c r="Z56" s="517"/>
      <c r="AA56" s="517"/>
      <c r="AB56" s="517"/>
      <c r="AC56" s="517"/>
      <c r="AD56" s="517"/>
      <c r="AE56" s="517"/>
      <c r="AF56" s="517"/>
      <c r="AG56" s="517"/>
      <c r="AH56" s="517"/>
      <c r="AI56" s="517"/>
      <c r="AJ56" s="517"/>
      <c r="AK56" s="517"/>
      <c r="AL56" s="517"/>
      <c r="AM56" s="517"/>
      <c r="AN56" s="517"/>
      <c r="AO56" s="518"/>
      <c r="AP56" s="363"/>
      <c r="AQ56" s="363"/>
      <c r="AR56" s="363"/>
      <c r="AS56" s="363"/>
      <c r="AT56" s="363"/>
      <c r="AU56" s="363"/>
      <c r="AV56" s="363"/>
      <c r="AW56" s="363"/>
      <c r="AX56" s="363"/>
      <c r="AY56" s="363"/>
      <c r="AZ56" s="363"/>
      <c r="BA56" s="363"/>
      <c r="BB56" s="363"/>
      <c r="BC56" s="363"/>
      <c r="BD56" s="363"/>
      <c r="BE56" s="363"/>
      <c r="BF56" s="363"/>
      <c r="BG56" s="363"/>
      <c r="BH56" s="363"/>
      <c r="BI56" s="261"/>
      <c r="BJ56" s="260"/>
      <c r="BK56" s="260"/>
      <c r="BL56" s="260"/>
      <c r="BM56" s="267"/>
      <c r="BN56" s="267"/>
      <c r="BO56" s="267"/>
      <c r="BP56" s="267"/>
      <c r="BQ56" s="267"/>
      <c r="BR56" s="260"/>
      <c r="BS56" s="265"/>
      <c r="BT56" s="271"/>
      <c r="BU56" s="272"/>
      <c r="BV56" s="272"/>
      <c r="BW56" s="279"/>
      <c r="BX56" s="293"/>
      <c r="BY56" s="272"/>
      <c r="BZ56" s="272"/>
      <c r="CA56" s="279"/>
      <c r="CB56" s="293"/>
      <c r="CC56" s="272"/>
      <c r="CD56" s="272"/>
      <c r="CE56" s="273"/>
      <c r="CF56" s="216"/>
      <c r="CG56" s="216"/>
      <c r="CH56" s="216"/>
      <c r="CI56" s="217"/>
      <c r="DC56" s="62"/>
      <c r="DD56" s="152"/>
      <c r="DE56" s="15"/>
      <c r="DF56" s="15"/>
      <c r="DG56" s="15"/>
      <c r="DH56" s="9"/>
      <c r="DI56" s="15"/>
      <c r="DJ56" s="15"/>
      <c r="DK56" s="15"/>
      <c r="DL56" s="15"/>
    </row>
    <row r="57" spans="5:116" ht="8.15" customHeight="1">
      <c r="E57" s="238"/>
      <c r="F57" s="239"/>
      <c r="G57" s="232"/>
      <c r="H57" s="225"/>
      <c r="I57" s="233"/>
      <c r="J57" s="224"/>
      <c r="K57" s="225"/>
      <c r="L57" s="225"/>
      <c r="M57" s="226"/>
      <c r="N57" s="215"/>
      <c r="O57" s="216"/>
      <c r="P57" s="216"/>
      <c r="Q57" s="216"/>
      <c r="R57" s="216"/>
      <c r="S57" s="216"/>
      <c r="T57" s="216"/>
      <c r="U57" s="216"/>
      <c r="V57" s="217"/>
      <c r="W57" s="516"/>
      <c r="X57" s="517"/>
      <c r="Y57" s="517"/>
      <c r="Z57" s="517"/>
      <c r="AA57" s="517"/>
      <c r="AB57" s="517"/>
      <c r="AC57" s="517"/>
      <c r="AD57" s="517"/>
      <c r="AE57" s="517"/>
      <c r="AF57" s="517"/>
      <c r="AG57" s="517"/>
      <c r="AH57" s="517"/>
      <c r="AI57" s="517"/>
      <c r="AJ57" s="517"/>
      <c r="AK57" s="517"/>
      <c r="AL57" s="517"/>
      <c r="AM57" s="517"/>
      <c r="AN57" s="517"/>
      <c r="AO57" s="518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160"/>
      <c r="BJ57" s="208"/>
      <c r="BK57" s="208"/>
      <c r="BL57" s="208"/>
      <c r="BM57" s="208"/>
      <c r="BN57" s="208"/>
      <c r="BO57" s="208"/>
      <c r="BP57" s="208"/>
      <c r="BQ57" s="208"/>
      <c r="BR57" s="208"/>
      <c r="BS57" s="161"/>
      <c r="BT57" s="274"/>
      <c r="BU57" s="275"/>
      <c r="BV57" s="275"/>
      <c r="BW57" s="280"/>
      <c r="BX57" s="294"/>
      <c r="BY57" s="275"/>
      <c r="BZ57" s="275"/>
      <c r="CA57" s="280"/>
      <c r="CB57" s="294"/>
      <c r="CC57" s="275"/>
      <c r="CD57" s="275"/>
      <c r="CE57" s="276"/>
      <c r="CF57" s="216"/>
      <c r="CG57" s="216"/>
      <c r="CH57" s="216"/>
      <c r="CI57" s="217"/>
      <c r="DC57" s="62"/>
      <c r="DD57" s="152"/>
      <c r="DE57" s="15"/>
      <c r="DF57" s="15"/>
      <c r="DG57" s="15"/>
      <c r="DH57" s="9"/>
      <c r="DI57" s="15"/>
      <c r="DJ57" s="15"/>
      <c r="DK57" s="15"/>
      <c r="DL57" s="15"/>
    </row>
    <row r="58" spans="5:116" ht="8.15" customHeight="1">
      <c r="E58" s="238"/>
      <c r="F58" s="239"/>
      <c r="G58" s="232"/>
      <c r="H58" s="225"/>
      <c r="I58" s="233"/>
      <c r="J58" s="224"/>
      <c r="K58" s="225"/>
      <c r="L58" s="225"/>
      <c r="M58" s="226"/>
      <c r="N58" s="215"/>
      <c r="O58" s="216"/>
      <c r="P58" s="216"/>
      <c r="Q58" s="216"/>
      <c r="R58" s="216"/>
      <c r="S58" s="216"/>
      <c r="T58" s="216"/>
      <c r="U58" s="216"/>
      <c r="V58" s="217"/>
      <c r="W58" s="516"/>
      <c r="X58" s="517"/>
      <c r="Y58" s="517"/>
      <c r="Z58" s="517"/>
      <c r="AA58" s="517"/>
      <c r="AB58" s="517"/>
      <c r="AC58" s="517"/>
      <c r="AD58" s="517"/>
      <c r="AE58" s="517"/>
      <c r="AF58" s="517"/>
      <c r="AG58" s="517"/>
      <c r="AH58" s="517"/>
      <c r="AI58" s="517"/>
      <c r="AJ58" s="517"/>
      <c r="AK58" s="517"/>
      <c r="AL58" s="517"/>
      <c r="AM58" s="517"/>
      <c r="AN58" s="517"/>
      <c r="AO58" s="518"/>
      <c r="AP58" s="363"/>
      <c r="AQ58" s="363"/>
      <c r="AR58" s="363"/>
      <c r="AS58" s="363"/>
      <c r="AT58" s="363"/>
      <c r="AU58" s="363"/>
      <c r="AV58" s="363"/>
      <c r="AW58" s="363"/>
      <c r="AX58" s="363"/>
      <c r="AY58" s="363"/>
      <c r="AZ58" s="363"/>
      <c r="BA58" s="363"/>
      <c r="BB58" s="363"/>
      <c r="BC58" s="363"/>
      <c r="BD58" s="363"/>
      <c r="BE58" s="363"/>
      <c r="BF58" s="363"/>
      <c r="BG58" s="363"/>
      <c r="BH58" s="363"/>
      <c r="BI58" s="296" t="s">
        <v>192</v>
      </c>
      <c r="BJ58" s="297"/>
      <c r="BK58" s="297"/>
      <c r="BL58" s="297"/>
      <c r="BM58" s="297"/>
      <c r="BN58" s="297"/>
      <c r="BO58" s="297"/>
      <c r="BP58" s="297"/>
      <c r="BQ58" s="297"/>
      <c r="BR58" s="297"/>
      <c r="BS58" s="298"/>
      <c r="BT58" s="268" t="str">
        <f>IF(OR(CP75="",CQ75=""),"",IF(AND(CP75="〇",CQ75="〇"),"〇",""))</f>
        <v/>
      </c>
      <c r="BU58" s="269"/>
      <c r="BV58" s="269"/>
      <c r="BW58" s="278"/>
      <c r="BX58" s="292" t="str">
        <f>IF(OR(CP75="",CQ75=""),"",IF(AND(CP75="×",CQ75="〇"),"〇",""))</f>
        <v/>
      </c>
      <c r="BY58" s="269"/>
      <c r="BZ58" s="269"/>
      <c r="CA58" s="278"/>
      <c r="CB58" s="295" t="str">
        <f>IF(OR(CP75="",CQ75=""),"",IF(AND(CP75="×",CQ75="×"),"〇",""))</f>
        <v/>
      </c>
      <c r="CC58" s="269"/>
      <c r="CD58" s="269"/>
      <c r="CE58" s="270"/>
      <c r="CF58" s="216"/>
      <c r="CG58" s="216"/>
      <c r="CH58" s="216"/>
      <c r="CI58" s="217"/>
      <c r="DC58" s="62"/>
      <c r="DD58" s="152"/>
      <c r="DE58" s="15"/>
      <c r="DF58" s="15"/>
      <c r="DG58" s="15"/>
      <c r="DH58" s="9"/>
      <c r="DI58" s="15"/>
      <c r="DJ58" s="15"/>
      <c r="DK58" s="15"/>
      <c r="DL58" s="15"/>
    </row>
    <row r="59" spans="5:116" ht="8.15" customHeight="1">
      <c r="E59" s="238"/>
      <c r="F59" s="239"/>
      <c r="G59" s="232"/>
      <c r="H59" s="225"/>
      <c r="I59" s="233"/>
      <c r="J59" s="224"/>
      <c r="K59" s="225"/>
      <c r="L59" s="225"/>
      <c r="M59" s="226"/>
      <c r="N59" s="215"/>
      <c r="O59" s="216"/>
      <c r="P59" s="216"/>
      <c r="Q59" s="216"/>
      <c r="R59" s="216"/>
      <c r="S59" s="216"/>
      <c r="T59" s="216"/>
      <c r="U59" s="216"/>
      <c r="V59" s="217"/>
      <c r="W59" s="516"/>
      <c r="X59" s="517"/>
      <c r="Y59" s="517"/>
      <c r="Z59" s="517"/>
      <c r="AA59" s="517"/>
      <c r="AB59" s="517"/>
      <c r="AC59" s="517"/>
      <c r="AD59" s="517"/>
      <c r="AE59" s="517"/>
      <c r="AF59" s="517"/>
      <c r="AG59" s="517"/>
      <c r="AH59" s="517"/>
      <c r="AI59" s="517"/>
      <c r="AJ59" s="517"/>
      <c r="AK59" s="517"/>
      <c r="AL59" s="517"/>
      <c r="AM59" s="517"/>
      <c r="AN59" s="517"/>
      <c r="AO59" s="518"/>
      <c r="AP59" s="363"/>
      <c r="AQ59" s="363"/>
      <c r="AR59" s="363"/>
      <c r="AS59" s="363"/>
      <c r="AT59" s="363"/>
      <c r="AU59" s="363"/>
      <c r="AV59" s="363"/>
      <c r="AW59" s="363"/>
      <c r="AX59" s="363"/>
      <c r="AY59" s="363"/>
      <c r="AZ59" s="363"/>
      <c r="BA59" s="363"/>
      <c r="BB59" s="363"/>
      <c r="BC59" s="363"/>
      <c r="BD59" s="363"/>
      <c r="BE59" s="363"/>
      <c r="BF59" s="363"/>
      <c r="BG59" s="363"/>
      <c r="BH59" s="363"/>
      <c r="BI59" s="299"/>
      <c r="BJ59" s="300"/>
      <c r="BK59" s="300"/>
      <c r="BL59" s="300"/>
      <c r="BM59" s="300"/>
      <c r="BN59" s="300"/>
      <c r="BO59" s="300"/>
      <c r="BP59" s="300"/>
      <c r="BQ59" s="300"/>
      <c r="BR59" s="300"/>
      <c r="BS59" s="301"/>
      <c r="BT59" s="271"/>
      <c r="BU59" s="272"/>
      <c r="BV59" s="272"/>
      <c r="BW59" s="279"/>
      <c r="BX59" s="293"/>
      <c r="BY59" s="272"/>
      <c r="BZ59" s="272"/>
      <c r="CA59" s="279"/>
      <c r="CB59" s="293"/>
      <c r="CC59" s="272"/>
      <c r="CD59" s="272"/>
      <c r="CE59" s="273"/>
      <c r="CF59" s="216"/>
      <c r="CG59" s="216"/>
      <c r="CH59" s="216"/>
      <c r="CI59" s="217"/>
      <c r="DC59" s="62"/>
      <c r="DD59" s="152"/>
      <c r="DE59" s="15"/>
      <c r="DF59" s="15"/>
      <c r="DG59" s="15"/>
      <c r="DH59" s="9"/>
      <c r="DI59" s="15"/>
      <c r="DJ59" s="15"/>
      <c r="DK59" s="15"/>
      <c r="DL59" s="15"/>
    </row>
    <row r="60" spans="5:116" ht="8.15" customHeight="1">
      <c r="E60" s="238"/>
      <c r="F60" s="239"/>
      <c r="G60" s="232"/>
      <c r="H60" s="225"/>
      <c r="I60" s="233"/>
      <c r="J60" s="224"/>
      <c r="K60" s="225"/>
      <c r="L60" s="225"/>
      <c r="M60" s="226"/>
      <c r="N60" s="215"/>
      <c r="O60" s="216"/>
      <c r="P60" s="216"/>
      <c r="Q60" s="216"/>
      <c r="R60" s="216"/>
      <c r="S60" s="216"/>
      <c r="T60" s="216"/>
      <c r="U60" s="216"/>
      <c r="V60" s="217"/>
      <c r="W60" s="516"/>
      <c r="X60" s="517"/>
      <c r="Y60" s="517"/>
      <c r="Z60" s="517"/>
      <c r="AA60" s="517"/>
      <c r="AB60" s="517"/>
      <c r="AC60" s="517"/>
      <c r="AD60" s="517"/>
      <c r="AE60" s="517"/>
      <c r="AF60" s="517"/>
      <c r="AG60" s="517"/>
      <c r="AH60" s="517"/>
      <c r="AI60" s="517"/>
      <c r="AJ60" s="517"/>
      <c r="AK60" s="517"/>
      <c r="AL60" s="517"/>
      <c r="AM60" s="517"/>
      <c r="AN60" s="517"/>
      <c r="AO60" s="51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259" t="s">
        <v>193</v>
      </c>
      <c r="BJ60" s="260"/>
      <c r="BK60" s="260"/>
      <c r="BL60" s="260"/>
      <c r="BM60" s="302"/>
      <c r="BN60" s="302"/>
      <c r="BO60" s="302"/>
      <c r="BP60" s="302"/>
      <c r="BQ60" s="302"/>
      <c r="BR60" s="264" t="s">
        <v>37</v>
      </c>
      <c r="BS60" s="265"/>
      <c r="BT60" s="271"/>
      <c r="BU60" s="272"/>
      <c r="BV60" s="272"/>
      <c r="BW60" s="279"/>
      <c r="BX60" s="293"/>
      <c r="BY60" s="272"/>
      <c r="BZ60" s="272"/>
      <c r="CA60" s="279"/>
      <c r="CB60" s="293"/>
      <c r="CC60" s="272"/>
      <c r="CD60" s="272"/>
      <c r="CE60" s="273"/>
      <c r="CF60" s="216"/>
      <c r="CG60" s="216"/>
      <c r="CH60" s="216"/>
      <c r="CI60" s="217"/>
      <c r="CM60" s="15" t="s">
        <v>134</v>
      </c>
      <c r="CN60" s="15" t="s">
        <v>135</v>
      </c>
      <c r="CO60" s="15" t="s">
        <v>61</v>
      </c>
      <c r="CP60" s="15" t="s">
        <v>136</v>
      </c>
      <c r="CQ60" s="15" t="s">
        <v>137</v>
      </c>
      <c r="CR60" s="10"/>
      <c r="CS60" s="10"/>
      <c r="DC60" s="62"/>
      <c r="DD60" s="152"/>
      <c r="DE60" s="15"/>
      <c r="DF60" s="15"/>
      <c r="DG60" s="15"/>
      <c r="DH60" s="9"/>
      <c r="DI60" s="15"/>
      <c r="DJ60" s="15"/>
      <c r="DK60" s="15"/>
      <c r="DL60" s="15"/>
    </row>
    <row r="61" spans="5:116" ht="8.15" customHeight="1">
      <c r="E61" s="238"/>
      <c r="F61" s="239"/>
      <c r="G61" s="232"/>
      <c r="H61" s="225"/>
      <c r="I61" s="233"/>
      <c r="J61" s="224"/>
      <c r="K61" s="225"/>
      <c r="L61" s="225"/>
      <c r="M61" s="226"/>
      <c r="N61" s="215"/>
      <c r="O61" s="216"/>
      <c r="P61" s="216"/>
      <c r="Q61" s="216"/>
      <c r="R61" s="216"/>
      <c r="S61" s="216"/>
      <c r="T61" s="216"/>
      <c r="U61" s="216"/>
      <c r="V61" s="217"/>
      <c r="W61" s="516"/>
      <c r="X61" s="517"/>
      <c r="Y61" s="517"/>
      <c r="Z61" s="517"/>
      <c r="AA61" s="517"/>
      <c r="AB61" s="517"/>
      <c r="AC61" s="517"/>
      <c r="AD61" s="517"/>
      <c r="AE61" s="517"/>
      <c r="AF61" s="517"/>
      <c r="AG61" s="517"/>
      <c r="AH61" s="517"/>
      <c r="AI61" s="517"/>
      <c r="AJ61" s="517"/>
      <c r="AK61" s="517"/>
      <c r="AL61" s="517"/>
      <c r="AM61" s="517"/>
      <c r="AN61" s="517"/>
      <c r="AO61" s="518"/>
      <c r="AP61" s="253" t="s">
        <v>187</v>
      </c>
      <c r="AQ61" s="253"/>
      <c r="AR61" s="253"/>
      <c r="AS61" s="253"/>
      <c r="AT61" s="253"/>
      <c r="AU61" s="253"/>
      <c r="AV61" s="253"/>
      <c r="AW61" s="253"/>
      <c r="AX61" s="253"/>
      <c r="AY61" s="253"/>
      <c r="AZ61" s="254"/>
      <c r="BA61" s="254"/>
      <c r="BB61" s="254"/>
      <c r="BC61" s="254"/>
      <c r="BD61" s="254"/>
      <c r="BE61" s="256" t="s">
        <v>188</v>
      </c>
      <c r="BF61" s="256"/>
      <c r="BG61" s="256"/>
      <c r="BH61" s="303"/>
      <c r="BI61" s="261"/>
      <c r="BJ61" s="260"/>
      <c r="BK61" s="260"/>
      <c r="BL61" s="260"/>
      <c r="BM61" s="263"/>
      <c r="BN61" s="263"/>
      <c r="BO61" s="263"/>
      <c r="BP61" s="263"/>
      <c r="BQ61" s="263"/>
      <c r="BR61" s="260"/>
      <c r="BS61" s="265"/>
      <c r="BT61" s="271"/>
      <c r="BU61" s="272"/>
      <c r="BV61" s="272"/>
      <c r="BW61" s="279"/>
      <c r="BX61" s="293"/>
      <c r="BY61" s="272"/>
      <c r="BZ61" s="272"/>
      <c r="CA61" s="279"/>
      <c r="CB61" s="293"/>
      <c r="CC61" s="272"/>
      <c r="CD61" s="272"/>
      <c r="CE61" s="273"/>
      <c r="CF61" s="216"/>
      <c r="CG61" s="216"/>
      <c r="CH61" s="216"/>
      <c r="CI61" s="217"/>
      <c r="CM61" s="25" t="str">
        <f>IF(AZ43="","",AZ43)</f>
        <v/>
      </c>
      <c r="CN61" s="25" t="str">
        <f>IF(AZ46="","",AZ46)</f>
        <v/>
      </c>
      <c r="CO61" s="25" t="str">
        <f>IF(BM40="","",BM40)</f>
        <v/>
      </c>
      <c r="CP61" s="25" t="str">
        <f>IF(BM43="","",BM43)</f>
        <v/>
      </c>
      <c r="CQ61" s="25" t="str">
        <f>IF(OR(CP61="",CO61=""),"",CP61-CO61)</f>
        <v/>
      </c>
      <c r="CR61" s="10"/>
      <c r="CS61" s="10"/>
      <c r="DC61" s="62"/>
      <c r="DD61" s="152"/>
      <c r="DE61" s="15"/>
      <c r="DF61" s="15"/>
      <c r="DG61" s="15"/>
      <c r="DH61" s="9"/>
      <c r="DI61" s="15"/>
      <c r="DJ61" s="15"/>
      <c r="DK61" s="15"/>
      <c r="DL61" s="15"/>
    </row>
    <row r="62" spans="5:116" ht="8.15" customHeight="1">
      <c r="E62" s="238"/>
      <c r="F62" s="239"/>
      <c r="G62" s="232"/>
      <c r="H62" s="225"/>
      <c r="I62" s="233"/>
      <c r="J62" s="224"/>
      <c r="K62" s="225"/>
      <c r="L62" s="225"/>
      <c r="M62" s="226"/>
      <c r="N62" s="215"/>
      <c r="O62" s="216"/>
      <c r="P62" s="216"/>
      <c r="Q62" s="216"/>
      <c r="R62" s="216"/>
      <c r="S62" s="216"/>
      <c r="T62" s="216"/>
      <c r="U62" s="216"/>
      <c r="V62" s="217"/>
      <c r="W62" s="516"/>
      <c r="X62" s="517"/>
      <c r="Y62" s="517"/>
      <c r="Z62" s="517"/>
      <c r="AA62" s="517"/>
      <c r="AB62" s="517"/>
      <c r="AC62" s="517"/>
      <c r="AD62" s="517"/>
      <c r="AE62" s="517"/>
      <c r="AF62" s="517"/>
      <c r="AG62" s="517"/>
      <c r="AH62" s="517"/>
      <c r="AI62" s="517"/>
      <c r="AJ62" s="517"/>
      <c r="AK62" s="517"/>
      <c r="AL62" s="517"/>
      <c r="AM62" s="517"/>
      <c r="AN62" s="517"/>
      <c r="AO62" s="518"/>
      <c r="AP62" s="253"/>
      <c r="AQ62" s="253"/>
      <c r="AR62" s="253"/>
      <c r="AS62" s="253"/>
      <c r="AT62" s="253"/>
      <c r="AU62" s="253"/>
      <c r="AV62" s="253"/>
      <c r="AW62" s="253"/>
      <c r="AX62" s="253"/>
      <c r="AY62" s="253"/>
      <c r="AZ62" s="255"/>
      <c r="BA62" s="255"/>
      <c r="BB62" s="255"/>
      <c r="BC62" s="255"/>
      <c r="BD62" s="255"/>
      <c r="BE62" s="256"/>
      <c r="BF62" s="256"/>
      <c r="BG62" s="256"/>
      <c r="BH62" s="303"/>
      <c r="BI62" s="259" t="s">
        <v>194</v>
      </c>
      <c r="BJ62" s="260"/>
      <c r="BK62" s="260"/>
      <c r="BL62" s="260"/>
      <c r="BM62" s="262"/>
      <c r="BN62" s="262"/>
      <c r="BO62" s="262"/>
      <c r="BP62" s="262"/>
      <c r="BQ62" s="262"/>
      <c r="BR62" s="264" t="s">
        <v>37</v>
      </c>
      <c r="BS62" s="265"/>
      <c r="BT62" s="271"/>
      <c r="BU62" s="272"/>
      <c r="BV62" s="272"/>
      <c r="BW62" s="279"/>
      <c r="BX62" s="293"/>
      <c r="BY62" s="272"/>
      <c r="BZ62" s="272"/>
      <c r="CA62" s="279"/>
      <c r="CB62" s="293"/>
      <c r="CC62" s="272"/>
      <c r="CD62" s="272"/>
      <c r="CE62" s="273"/>
      <c r="CF62" s="216"/>
      <c r="CG62" s="216"/>
      <c r="CH62" s="216"/>
      <c r="CI62" s="217"/>
      <c r="CM62" s="15" t="s">
        <v>138</v>
      </c>
      <c r="CN62" s="18"/>
      <c r="CO62" s="18"/>
      <c r="CP62" s="18"/>
      <c r="CQ62" s="18"/>
      <c r="DC62" s="62"/>
      <c r="DD62" s="15"/>
      <c r="DE62" s="15"/>
      <c r="DF62" s="15"/>
      <c r="DG62" s="15"/>
      <c r="DH62" s="9"/>
      <c r="DI62" s="15"/>
      <c r="DJ62" s="15"/>
      <c r="DK62" s="15"/>
      <c r="DL62" s="15"/>
    </row>
    <row r="63" spans="5:116" ht="8.15" customHeight="1">
      <c r="E63" s="238"/>
      <c r="F63" s="239"/>
      <c r="G63" s="232"/>
      <c r="H63" s="225"/>
      <c r="I63" s="233"/>
      <c r="J63" s="224"/>
      <c r="K63" s="225"/>
      <c r="L63" s="225"/>
      <c r="M63" s="226"/>
      <c r="N63" s="215"/>
      <c r="O63" s="216"/>
      <c r="P63" s="216"/>
      <c r="Q63" s="216"/>
      <c r="R63" s="216"/>
      <c r="S63" s="216"/>
      <c r="T63" s="216"/>
      <c r="U63" s="216"/>
      <c r="V63" s="217"/>
      <c r="W63" s="516"/>
      <c r="X63" s="517"/>
      <c r="Y63" s="517"/>
      <c r="Z63" s="517"/>
      <c r="AA63" s="517"/>
      <c r="AB63" s="517"/>
      <c r="AC63" s="517"/>
      <c r="AD63" s="517"/>
      <c r="AE63" s="517"/>
      <c r="AF63" s="517"/>
      <c r="AG63" s="517"/>
      <c r="AH63" s="517"/>
      <c r="AI63" s="517"/>
      <c r="AJ63" s="517"/>
      <c r="AK63" s="517"/>
      <c r="AL63" s="517"/>
      <c r="AM63" s="517"/>
      <c r="AN63" s="517"/>
      <c r="AO63" s="51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261"/>
      <c r="BJ63" s="260"/>
      <c r="BK63" s="260"/>
      <c r="BL63" s="260"/>
      <c r="BM63" s="263"/>
      <c r="BN63" s="263"/>
      <c r="BO63" s="263"/>
      <c r="BP63" s="263"/>
      <c r="BQ63" s="263"/>
      <c r="BR63" s="260"/>
      <c r="BS63" s="265"/>
      <c r="BT63" s="271"/>
      <c r="BU63" s="272"/>
      <c r="BV63" s="272"/>
      <c r="BW63" s="279"/>
      <c r="BX63" s="293"/>
      <c r="BY63" s="272"/>
      <c r="BZ63" s="272"/>
      <c r="CA63" s="279"/>
      <c r="CB63" s="293"/>
      <c r="CC63" s="272"/>
      <c r="CD63" s="272"/>
      <c r="CE63" s="273"/>
      <c r="CF63" s="216"/>
      <c r="CG63" s="216"/>
      <c r="CH63" s="216"/>
      <c r="CI63" s="217"/>
      <c r="CM63" s="15" t="str">
        <f>IF(CQ61="","",IF(CP61&gt;(CM61-CQ61),"×","〇"))</f>
        <v/>
      </c>
      <c r="CN63" s="18"/>
      <c r="CO63" s="18"/>
      <c r="CP63" s="18"/>
      <c r="CQ63" s="18"/>
      <c r="DC63" s="62"/>
      <c r="DD63" s="15"/>
      <c r="DE63" s="15"/>
      <c r="DF63" s="15"/>
      <c r="DG63" s="15"/>
      <c r="DH63" s="9"/>
      <c r="DI63" s="15"/>
      <c r="DJ63" s="15"/>
      <c r="DK63" s="15"/>
      <c r="DL63" s="15"/>
    </row>
    <row r="64" spans="5:116" ht="8.15" customHeight="1">
      <c r="E64" s="238"/>
      <c r="F64" s="239"/>
      <c r="G64" s="232"/>
      <c r="H64" s="225"/>
      <c r="I64" s="233"/>
      <c r="J64" s="224"/>
      <c r="K64" s="225"/>
      <c r="L64" s="225"/>
      <c r="M64" s="226"/>
      <c r="N64" s="215"/>
      <c r="O64" s="216"/>
      <c r="P64" s="216"/>
      <c r="Q64" s="216"/>
      <c r="R64" s="216"/>
      <c r="S64" s="216"/>
      <c r="T64" s="216"/>
      <c r="U64" s="216"/>
      <c r="V64" s="217"/>
      <c r="W64" s="516"/>
      <c r="X64" s="517"/>
      <c r="Y64" s="517"/>
      <c r="Z64" s="517"/>
      <c r="AA64" s="517"/>
      <c r="AB64" s="517"/>
      <c r="AC64" s="517"/>
      <c r="AD64" s="517"/>
      <c r="AE64" s="517"/>
      <c r="AF64" s="517"/>
      <c r="AG64" s="517"/>
      <c r="AH64" s="517"/>
      <c r="AI64" s="517"/>
      <c r="AJ64" s="517"/>
      <c r="AK64" s="517"/>
      <c r="AL64" s="517"/>
      <c r="AM64" s="517"/>
      <c r="AN64" s="517"/>
      <c r="AO64" s="518"/>
      <c r="AP64" s="258" t="s">
        <v>174</v>
      </c>
      <c r="AQ64" s="258"/>
      <c r="AR64" s="258"/>
      <c r="AS64" s="258"/>
      <c r="AT64" s="258"/>
      <c r="AU64" s="258"/>
      <c r="AV64" s="258"/>
      <c r="AW64" s="258"/>
      <c r="AX64" s="258"/>
      <c r="AY64" s="258"/>
      <c r="AZ64" s="254"/>
      <c r="BA64" s="254"/>
      <c r="BB64" s="254"/>
      <c r="BC64" s="254"/>
      <c r="BD64" s="254"/>
      <c r="BE64" s="256" t="s">
        <v>188</v>
      </c>
      <c r="BF64" s="256"/>
      <c r="BG64" s="256"/>
      <c r="BH64" s="303"/>
      <c r="BI64" s="259" t="s">
        <v>195</v>
      </c>
      <c r="BJ64" s="260"/>
      <c r="BK64" s="260"/>
      <c r="BL64" s="260"/>
      <c r="BM64" s="266" t="str">
        <f>IF(BM62="","",BM62-BM60)</f>
        <v/>
      </c>
      <c r="BN64" s="266"/>
      <c r="BO64" s="266"/>
      <c r="BP64" s="266"/>
      <c r="BQ64" s="266"/>
      <c r="BR64" s="264" t="s">
        <v>37</v>
      </c>
      <c r="BS64" s="265"/>
      <c r="BT64" s="271"/>
      <c r="BU64" s="272"/>
      <c r="BV64" s="272"/>
      <c r="BW64" s="279"/>
      <c r="BX64" s="293"/>
      <c r="BY64" s="272"/>
      <c r="BZ64" s="272"/>
      <c r="CA64" s="279"/>
      <c r="CB64" s="293"/>
      <c r="CC64" s="272"/>
      <c r="CD64" s="272"/>
      <c r="CE64" s="273"/>
      <c r="CF64" s="216"/>
      <c r="CG64" s="216"/>
      <c r="CH64" s="216"/>
      <c r="CI64" s="217"/>
      <c r="CM64" s="15" t="s">
        <v>139</v>
      </c>
      <c r="CN64" s="18"/>
      <c r="CO64" s="18"/>
      <c r="CP64" s="18"/>
      <c r="CQ64" s="18"/>
      <c r="DC64" s="62"/>
      <c r="DD64" s="152"/>
      <c r="DE64" s="15"/>
      <c r="DF64" s="15"/>
      <c r="DG64" s="15"/>
      <c r="DH64" s="15"/>
      <c r="DI64" s="15"/>
      <c r="DJ64" s="15"/>
      <c r="DK64" s="15"/>
      <c r="DL64" s="15"/>
    </row>
    <row r="65" spans="5:116" ht="8.15" customHeight="1">
      <c r="E65" s="238"/>
      <c r="F65" s="239"/>
      <c r="G65" s="232"/>
      <c r="H65" s="225"/>
      <c r="I65" s="233"/>
      <c r="J65" s="224"/>
      <c r="K65" s="225"/>
      <c r="L65" s="225"/>
      <c r="M65" s="226"/>
      <c r="N65" s="215"/>
      <c r="O65" s="216"/>
      <c r="P65" s="216"/>
      <c r="Q65" s="216"/>
      <c r="R65" s="216"/>
      <c r="S65" s="216"/>
      <c r="T65" s="216"/>
      <c r="U65" s="216"/>
      <c r="V65" s="217"/>
      <c r="W65" s="516"/>
      <c r="X65" s="517"/>
      <c r="Y65" s="517"/>
      <c r="Z65" s="517"/>
      <c r="AA65" s="517"/>
      <c r="AB65" s="517"/>
      <c r="AC65" s="517"/>
      <c r="AD65" s="517"/>
      <c r="AE65" s="517"/>
      <c r="AF65" s="517"/>
      <c r="AG65" s="517"/>
      <c r="AH65" s="517"/>
      <c r="AI65" s="517"/>
      <c r="AJ65" s="517"/>
      <c r="AK65" s="517"/>
      <c r="AL65" s="517"/>
      <c r="AM65" s="517"/>
      <c r="AN65" s="517"/>
      <c r="AO65" s="518"/>
      <c r="AP65" s="258"/>
      <c r="AQ65" s="258"/>
      <c r="AR65" s="258"/>
      <c r="AS65" s="258"/>
      <c r="AT65" s="258"/>
      <c r="AU65" s="258"/>
      <c r="AV65" s="258"/>
      <c r="AW65" s="258"/>
      <c r="AX65" s="258"/>
      <c r="AY65" s="258"/>
      <c r="AZ65" s="255"/>
      <c r="BA65" s="255"/>
      <c r="BB65" s="255"/>
      <c r="BC65" s="255"/>
      <c r="BD65" s="255"/>
      <c r="BE65" s="256"/>
      <c r="BF65" s="256"/>
      <c r="BG65" s="256"/>
      <c r="BH65" s="303"/>
      <c r="BI65" s="261"/>
      <c r="BJ65" s="260"/>
      <c r="BK65" s="260"/>
      <c r="BL65" s="260"/>
      <c r="BM65" s="267"/>
      <c r="BN65" s="267"/>
      <c r="BO65" s="267"/>
      <c r="BP65" s="267"/>
      <c r="BQ65" s="267"/>
      <c r="BR65" s="260"/>
      <c r="BS65" s="265"/>
      <c r="BT65" s="271"/>
      <c r="BU65" s="272"/>
      <c r="BV65" s="272"/>
      <c r="BW65" s="279"/>
      <c r="BX65" s="293"/>
      <c r="BY65" s="272"/>
      <c r="BZ65" s="272"/>
      <c r="CA65" s="279"/>
      <c r="CB65" s="293"/>
      <c r="CC65" s="272"/>
      <c r="CD65" s="272"/>
      <c r="CE65" s="273"/>
      <c r="CF65" s="216"/>
      <c r="CG65" s="216"/>
      <c r="CH65" s="216"/>
      <c r="CI65" s="217"/>
      <c r="CM65" s="15" t="str">
        <f>IF(OR(CP61="",CQ61=""),"",IF(OR(CM61&lt;CP61,CN61&lt;CQ61),"×","〇"))</f>
        <v/>
      </c>
      <c r="CN65" s="18"/>
      <c r="CO65" s="18"/>
      <c r="CP65" s="18"/>
      <c r="CQ65" s="18"/>
      <c r="DC65" s="62"/>
      <c r="DD65" s="152"/>
      <c r="DE65" s="15"/>
      <c r="DF65" s="15"/>
      <c r="DG65" s="15"/>
      <c r="DH65" s="15"/>
      <c r="DI65" s="15"/>
      <c r="DJ65" s="15"/>
      <c r="DK65" s="15"/>
      <c r="DL65" s="15"/>
    </row>
    <row r="66" spans="5:116" ht="8.15" customHeight="1">
      <c r="E66" s="238"/>
      <c r="F66" s="239"/>
      <c r="G66" s="232"/>
      <c r="H66" s="225"/>
      <c r="I66" s="233"/>
      <c r="J66" s="224"/>
      <c r="K66" s="225"/>
      <c r="L66" s="225"/>
      <c r="M66" s="226"/>
      <c r="N66" s="215"/>
      <c r="O66" s="216"/>
      <c r="P66" s="216"/>
      <c r="Q66" s="216"/>
      <c r="R66" s="216"/>
      <c r="S66" s="216"/>
      <c r="T66" s="216"/>
      <c r="U66" s="216"/>
      <c r="V66" s="217"/>
      <c r="W66" s="516"/>
      <c r="X66" s="517"/>
      <c r="Y66" s="517"/>
      <c r="Z66" s="517"/>
      <c r="AA66" s="517"/>
      <c r="AB66" s="517"/>
      <c r="AC66" s="517"/>
      <c r="AD66" s="517"/>
      <c r="AE66" s="517"/>
      <c r="AF66" s="517"/>
      <c r="AG66" s="517"/>
      <c r="AH66" s="517"/>
      <c r="AI66" s="517"/>
      <c r="AJ66" s="517"/>
      <c r="AK66" s="517"/>
      <c r="AL66" s="517"/>
      <c r="AM66" s="517"/>
      <c r="AN66" s="517"/>
      <c r="AO66" s="51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58"/>
      <c r="BJ66" s="207"/>
      <c r="BK66" s="207"/>
      <c r="BL66" s="207"/>
      <c r="BM66" s="207"/>
      <c r="BN66" s="207"/>
      <c r="BO66" s="207"/>
      <c r="BP66" s="207"/>
      <c r="BQ66" s="207"/>
      <c r="BR66" s="207"/>
      <c r="BS66" s="157"/>
      <c r="BT66" s="274"/>
      <c r="BU66" s="275"/>
      <c r="BV66" s="275"/>
      <c r="BW66" s="280"/>
      <c r="BX66" s="294"/>
      <c r="BY66" s="275"/>
      <c r="BZ66" s="275"/>
      <c r="CA66" s="280"/>
      <c r="CB66" s="294"/>
      <c r="CC66" s="275"/>
      <c r="CD66" s="275"/>
      <c r="CE66" s="276"/>
      <c r="CF66" s="216"/>
      <c r="CG66" s="216"/>
      <c r="CH66" s="216"/>
      <c r="CI66" s="217"/>
      <c r="CJ66" s="4"/>
      <c r="CK66" s="11"/>
      <c r="CL66" s="11"/>
      <c r="CM66" s="11"/>
      <c r="DC66" s="62"/>
      <c r="DD66" s="152"/>
      <c r="DE66" s="15"/>
      <c r="DF66" s="15"/>
      <c r="DG66" s="15"/>
      <c r="DH66" s="15"/>
      <c r="DI66" s="15"/>
      <c r="DJ66" s="15"/>
      <c r="DK66" s="15"/>
      <c r="DL66" s="15"/>
    </row>
    <row r="67" spans="5:116" ht="8.15" customHeight="1">
      <c r="E67" s="238"/>
      <c r="F67" s="239"/>
      <c r="G67" s="232"/>
      <c r="H67" s="225"/>
      <c r="I67" s="233"/>
      <c r="J67" s="224"/>
      <c r="K67" s="225"/>
      <c r="L67" s="225"/>
      <c r="M67" s="226"/>
      <c r="N67" s="215"/>
      <c r="O67" s="216"/>
      <c r="P67" s="216"/>
      <c r="Q67" s="216"/>
      <c r="R67" s="216"/>
      <c r="S67" s="216"/>
      <c r="T67" s="216"/>
      <c r="U67" s="216"/>
      <c r="V67" s="217"/>
      <c r="W67" s="516"/>
      <c r="X67" s="517"/>
      <c r="Y67" s="517"/>
      <c r="Z67" s="517"/>
      <c r="AA67" s="517"/>
      <c r="AB67" s="517"/>
      <c r="AC67" s="517"/>
      <c r="AD67" s="517"/>
      <c r="AE67" s="517"/>
      <c r="AF67" s="517"/>
      <c r="AG67" s="517"/>
      <c r="AH67" s="517"/>
      <c r="AI67" s="517"/>
      <c r="AJ67" s="517"/>
      <c r="AK67" s="517"/>
      <c r="AL67" s="517"/>
      <c r="AM67" s="517"/>
      <c r="AN67" s="517"/>
      <c r="AO67" s="518"/>
      <c r="AP67" s="258" t="s">
        <v>208</v>
      </c>
      <c r="AQ67" s="258"/>
      <c r="AR67" s="258"/>
      <c r="AS67" s="258"/>
      <c r="AT67" s="258"/>
      <c r="AU67" s="258"/>
      <c r="AV67" s="258"/>
      <c r="AW67" s="258"/>
      <c r="AX67" s="258"/>
      <c r="AY67" s="258"/>
      <c r="AZ67" s="254">
        <v>4</v>
      </c>
      <c r="BA67" s="254"/>
      <c r="BB67" s="254"/>
      <c r="BC67" s="254"/>
      <c r="BD67" s="254"/>
      <c r="BE67" s="256" t="s">
        <v>189</v>
      </c>
      <c r="BF67" s="256"/>
      <c r="BG67" s="256"/>
      <c r="BH67" s="303"/>
      <c r="BI67" s="296" t="s">
        <v>192</v>
      </c>
      <c r="BJ67" s="297"/>
      <c r="BK67" s="297"/>
      <c r="BL67" s="297"/>
      <c r="BM67" s="297"/>
      <c r="BN67" s="297"/>
      <c r="BO67" s="297"/>
      <c r="BP67" s="297"/>
      <c r="BQ67" s="297"/>
      <c r="BR67" s="297"/>
      <c r="BS67" s="298"/>
      <c r="BT67" s="268" t="str">
        <f>IF(OR(CP79="",CQ79=""),"",IF(AND(CP79="〇",CQ79="〇"),"〇",""))</f>
        <v/>
      </c>
      <c r="BU67" s="269"/>
      <c r="BV67" s="269"/>
      <c r="BW67" s="278"/>
      <c r="BX67" s="292" t="str">
        <f>IF(OR(CP79="",CQ79=""),"",IF(AND(CP79="×",CQ79="〇"),"〇",""))</f>
        <v/>
      </c>
      <c r="BY67" s="269"/>
      <c r="BZ67" s="269"/>
      <c r="CA67" s="278"/>
      <c r="CB67" s="295" t="str">
        <f>IF(OR(CP79="",CQ79=""),"",IF(AND(CP79="×",CQ79="×"),"〇",""))</f>
        <v/>
      </c>
      <c r="CC67" s="269"/>
      <c r="CD67" s="269"/>
      <c r="CE67" s="270"/>
      <c r="CF67" s="216"/>
      <c r="CG67" s="216"/>
      <c r="CH67" s="216"/>
      <c r="CI67" s="217"/>
      <c r="CJ67" s="4"/>
      <c r="CK67" s="11"/>
      <c r="CL67" s="11"/>
      <c r="CM67" s="11"/>
      <c r="DC67" s="62"/>
      <c r="DD67" s="152"/>
      <c r="DE67" s="15"/>
      <c r="DF67" s="15"/>
      <c r="DG67" s="15"/>
      <c r="DH67" s="15"/>
      <c r="DI67" s="15"/>
      <c r="DJ67" s="15"/>
      <c r="DK67" s="15"/>
      <c r="DL67" s="15"/>
    </row>
    <row r="68" spans="5:116" ht="8.15" customHeight="1">
      <c r="E68" s="238"/>
      <c r="F68" s="239"/>
      <c r="G68" s="232"/>
      <c r="H68" s="225"/>
      <c r="I68" s="233"/>
      <c r="J68" s="224"/>
      <c r="K68" s="225"/>
      <c r="L68" s="225"/>
      <c r="M68" s="226"/>
      <c r="N68" s="215"/>
      <c r="O68" s="216"/>
      <c r="P68" s="216"/>
      <c r="Q68" s="216"/>
      <c r="R68" s="216"/>
      <c r="S68" s="216"/>
      <c r="T68" s="216"/>
      <c r="U68" s="216"/>
      <c r="V68" s="217"/>
      <c r="W68" s="692"/>
      <c r="X68" s="693"/>
      <c r="Y68" s="693"/>
      <c r="Z68" s="693"/>
      <c r="AA68" s="693"/>
      <c r="AB68" s="693"/>
      <c r="AC68" s="693"/>
      <c r="AD68" s="693"/>
      <c r="AE68" s="693"/>
      <c r="AF68" s="693"/>
      <c r="AG68" s="693"/>
      <c r="AH68" s="693"/>
      <c r="AI68" s="693"/>
      <c r="AJ68" s="693"/>
      <c r="AK68" s="693"/>
      <c r="AL68" s="693"/>
      <c r="AM68" s="693"/>
      <c r="AN68" s="693"/>
      <c r="AO68" s="694"/>
      <c r="AP68" s="258"/>
      <c r="AQ68" s="258"/>
      <c r="AR68" s="258"/>
      <c r="AS68" s="258"/>
      <c r="AT68" s="258"/>
      <c r="AU68" s="258"/>
      <c r="AV68" s="258"/>
      <c r="AW68" s="258"/>
      <c r="AX68" s="258"/>
      <c r="AY68" s="258"/>
      <c r="AZ68" s="255"/>
      <c r="BA68" s="255"/>
      <c r="BB68" s="255"/>
      <c r="BC68" s="255"/>
      <c r="BD68" s="255"/>
      <c r="BE68" s="256"/>
      <c r="BF68" s="256"/>
      <c r="BG68" s="256"/>
      <c r="BH68" s="303"/>
      <c r="BI68" s="299"/>
      <c r="BJ68" s="300"/>
      <c r="BK68" s="300"/>
      <c r="BL68" s="300"/>
      <c r="BM68" s="300"/>
      <c r="BN68" s="300"/>
      <c r="BO68" s="300"/>
      <c r="BP68" s="300"/>
      <c r="BQ68" s="300"/>
      <c r="BR68" s="300"/>
      <c r="BS68" s="301"/>
      <c r="BT68" s="271"/>
      <c r="BU68" s="272"/>
      <c r="BV68" s="272"/>
      <c r="BW68" s="279"/>
      <c r="BX68" s="293"/>
      <c r="BY68" s="272"/>
      <c r="BZ68" s="272"/>
      <c r="CA68" s="279"/>
      <c r="CB68" s="293"/>
      <c r="CC68" s="272"/>
      <c r="CD68" s="272"/>
      <c r="CE68" s="273"/>
      <c r="CF68" s="216"/>
      <c r="CG68" s="216"/>
      <c r="CH68" s="216"/>
      <c r="CI68" s="217"/>
      <c r="CJ68" s="4"/>
      <c r="CK68" s="11"/>
      <c r="CL68" s="12"/>
      <c r="CM68" s="26" t="s">
        <v>140</v>
      </c>
      <c r="CN68" s="28" t="s">
        <v>141</v>
      </c>
      <c r="CO68" s="30"/>
      <c r="CP68" s="18"/>
      <c r="CQ68" s="18"/>
      <c r="DC68" s="62"/>
      <c r="DD68" s="152"/>
      <c r="DE68" s="15"/>
      <c r="DF68" s="15"/>
      <c r="DG68" s="15"/>
      <c r="DH68" s="15"/>
      <c r="DI68" s="15"/>
      <c r="DJ68" s="15"/>
      <c r="DK68" s="15"/>
      <c r="DL68" s="15"/>
    </row>
    <row r="69" spans="5:116" ht="8.15" customHeight="1">
      <c r="E69" s="238"/>
      <c r="F69" s="239"/>
      <c r="G69" s="232"/>
      <c r="H69" s="225"/>
      <c r="I69" s="233"/>
      <c r="J69" s="224"/>
      <c r="K69" s="225"/>
      <c r="L69" s="225"/>
      <c r="M69" s="226"/>
      <c r="N69" s="215"/>
      <c r="O69" s="216"/>
      <c r="P69" s="216"/>
      <c r="Q69" s="216"/>
      <c r="R69" s="216"/>
      <c r="S69" s="216"/>
      <c r="T69" s="216"/>
      <c r="U69" s="216"/>
      <c r="V69" s="217"/>
      <c r="W69" s="692"/>
      <c r="X69" s="693"/>
      <c r="Y69" s="693"/>
      <c r="Z69" s="693"/>
      <c r="AA69" s="693"/>
      <c r="AB69" s="693"/>
      <c r="AC69" s="693"/>
      <c r="AD69" s="693"/>
      <c r="AE69" s="693"/>
      <c r="AF69" s="693"/>
      <c r="AG69" s="693"/>
      <c r="AH69" s="693"/>
      <c r="AI69" s="693"/>
      <c r="AJ69" s="693"/>
      <c r="AK69" s="693"/>
      <c r="AL69" s="693"/>
      <c r="AM69" s="693"/>
      <c r="AN69" s="693"/>
      <c r="AO69" s="694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259" t="s">
        <v>193</v>
      </c>
      <c r="BJ69" s="260"/>
      <c r="BK69" s="260"/>
      <c r="BL69" s="260"/>
      <c r="BM69" s="302"/>
      <c r="BN69" s="302"/>
      <c r="BO69" s="302"/>
      <c r="BP69" s="302"/>
      <c r="BQ69" s="302"/>
      <c r="BR69" s="264" t="s">
        <v>37</v>
      </c>
      <c r="BS69" s="265"/>
      <c r="BT69" s="271"/>
      <c r="BU69" s="272"/>
      <c r="BV69" s="272"/>
      <c r="BW69" s="279"/>
      <c r="BX69" s="293"/>
      <c r="BY69" s="272"/>
      <c r="BZ69" s="272"/>
      <c r="CA69" s="279"/>
      <c r="CB69" s="293"/>
      <c r="CC69" s="272"/>
      <c r="CD69" s="272"/>
      <c r="CE69" s="273"/>
      <c r="CF69" s="216"/>
      <c r="CG69" s="216"/>
      <c r="CH69" s="216"/>
      <c r="CI69" s="217"/>
      <c r="CJ69" s="4"/>
      <c r="CK69" s="11"/>
      <c r="CL69" s="12"/>
      <c r="CM69" s="27">
        <f>AZ61</f>
        <v>0</v>
      </c>
      <c r="CN69" s="25">
        <f>AZ64</f>
        <v>0</v>
      </c>
      <c r="CO69" s="30"/>
      <c r="CP69" s="18"/>
      <c r="CQ69" s="18"/>
      <c r="DC69" s="62"/>
      <c r="DD69" s="152"/>
      <c r="DE69" s="15"/>
      <c r="DF69" s="15"/>
      <c r="DG69" s="15"/>
      <c r="DH69" s="15"/>
      <c r="DI69" s="15"/>
      <c r="DJ69" s="15"/>
      <c r="DK69" s="15"/>
      <c r="DL69" s="15"/>
    </row>
    <row r="70" spans="5:116" ht="8.15" customHeight="1">
      <c r="E70" s="238"/>
      <c r="F70" s="239"/>
      <c r="G70" s="232"/>
      <c r="H70" s="225"/>
      <c r="I70" s="233"/>
      <c r="J70" s="224"/>
      <c r="K70" s="225"/>
      <c r="L70" s="225"/>
      <c r="M70" s="226"/>
      <c r="N70" s="215"/>
      <c r="O70" s="216"/>
      <c r="P70" s="216"/>
      <c r="Q70" s="216"/>
      <c r="R70" s="216"/>
      <c r="S70" s="216"/>
      <c r="T70" s="216"/>
      <c r="U70" s="216"/>
      <c r="V70" s="217"/>
      <c r="W70" s="692"/>
      <c r="X70" s="693"/>
      <c r="Y70" s="693"/>
      <c r="Z70" s="693"/>
      <c r="AA70" s="693"/>
      <c r="AB70" s="693"/>
      <c r="AC70" s="693"/>
      <c r="AD70" s="693"/>
      <c r="AE70" s="693"/>
      <c r="AF70" s="693"/>
      <c r="AG70" s="693"/>
      <c r="AH70" s="693"/>
      <c r="AI70" s="693"/>
      <c r="AJ70" s="693"/>
      <c r="AK70" s="693"/>
      <c r="AL70" s="693"/>
      <c r="AM70" s="693"/>
      <c r="AN70" s="693"/>
      <c r="AO70" s="694"/>
      <c r="AP70" s="258" t="s">
        <v>190</v>
      </c>
      <c r="AQ70" s="258"/>
      <c r="AR70" s="258"/>
      <c r="AS70" s="258"/>
      <c r="AT70" s="258"/>
      <c r="AU70" s="258"/>
      <c r="AV70" s="258"/>
      <c r="AW70" s="258"/>
      <c r="AX70" s="258"/>
      <c r="AY70" s="258"/>
      <c r="AZ70" s="688">
        <v>18</v>
      </c>
      <c r="BA70" s="688"/>
      <c r="BB70" s="688"/>
      <c r="BC70" s="688"/>
      <c r="BD70" s="688"/>
      <c r="BE70" s="690" t="s">
        <v>173</v>
      </c>
      <c r="BF70" s="690"/>
      <c r="BG70" s="690"/>
      <c r="BH70" s="691"/>
      <c r="BI70" s="261"/>
      <c r="BJ70" s="260"/>
      <c r="BK70" s="260"/>
      <c r="BL70" s="260"/>
      <c r="BM70" s="263"/>
      <c r="BN70" s="263"/>
      <c r="BO70" s="263"/>
      <c r="BP70" s="263"/>
      <c r="BQ70" s="263"/>
      <c r="BR70" s="260"/>
      <c r="BS70" s="265"/>
      <c r="BT70" s="271"/>
      <c r="BU70" s="272"/>
      <c r="BV70" s="272"/>
      <c r="BW70" s="279"/>
      <c r="BX70" s="293"/>
      <c r="BY70" s="272"/>
      <c r="BZ70" s="272"/>
      <c r="CA70" s="279"/>
      <c r="CB70" s="293"/>
      <c r="CC70" s="272"/>
      <c r="CD70" s="272"/>
      <c r="CE70" s="273"/>
      <c r="CF70" s="216"/>
      <c r="CG70" s="216"/>
      <c r="CH70" s="216"/>
      <c r="CI70" s="217"/>
      <c r="CJ70" s="4"/>
      <c r="CK70" s="11"/>
      <c r="CL70" s="12"/>
      <c r="CM70" s="164">
        <v>1</v>
      </c>
      <c r="CN70" s="165"/>
      <c r="CO70" s="166"/>
      <c r="CP70" s="166"/>
      <c r="CQ70" s="166"/>
      <c r="DC70" s="62"/>
      <c r="DD70" s="152"/>
      <c r="DE70" s="15"/>
      <c r="DF70" s="15"/>
      <c r="DG70" s="15"/>
      <c r="DH70" s="15"/>
      <c r="DI70" s="15"/>
      <c r="DJ70" s="15"/>
      <c r="DK70" s="15"/>
      <c r="DL70" s="15"/>
    </row>
    <row r="71" spans="5:116" ht="8.15" customHeight="1" thickBot="1">
      <c r="E71" s="238"/>
      <c r="F71" s="239"/>
      <c r="G71" s="232"/>
      <c r="H71" s="225"/>
      <c r="I71" s="233"/>
      <c r="J71" s="224"/>
      <c r="K71" s="225"/>
      <c r="L71" s="225"/>
      <c r="M71" s="226"/>
      <c r="N71" s="215"/>
      <c r="O71" s="216"/>
      <c r="P71" s="216"/>
      <c r="Q71" s="216"/>
      <c r="R71" s="216"/>
      <c r="S71" s="216"/>
      <c r="T71" s="216"/>
      <c r="U71" s="216"/>
      <c r="V71" s="217"/>
      <c r="W71" s="692"/>
      <c r="X71" s="693"/>
      <c r="Y71" s="693"/>
      <c r="Z71" s="693"/>
      <c r="AA71" s="693"/>
      <c r="AB71" s="693"/>
      <c r="AC71" s="693"/>
      <c r="AD71" s="693"/>
      <c r="AE71" s="693"/>
      <c r="AF71" s="693"/>
      <c r="AG71" s="693"/>
      <c r="AH71" s="693"/>
      <c r="AI71" s="693"/>
      <c r="AJ71" s="693"/>
      <c r="AK71" s="693"/>
      <c r="AL71" s="693"/>
      <c r="AM71" s="693"/>
      <c r="AN71" s="693"/>
      <c r="AO71" s="694"/>
      <c r="AP71" s="258"/>
      <c r="AQ71" s="258"/>
      <c r="AR71" s="258"/>
      <c r="AS71" s="258"/>
      <c r="AT71" s="258"/>
      <c r="AU71" s="258"/>
      <c r="AV71" s="258"/>
      <c r="AW71" s="258"/>
      <c r="AX71" s="258"/>
      <c r="AY71" s="258"/>
      <c r="AZ71" s="689"/>
      <c r="BA71" s="689"/>
      <c r="BB71" s="689"/>
      <c r="BC71" s="689"/>
      <c r="BD71" s="689"/>
      <c r="BE71" s="690"/>
      <c r="BF71" s="690"/>
      <c r="BG71" s="690"/>
      <c r="BH71" s="691"/>
      <c r="BI71" s="259" t="s">
        <v>194</v>
      </c>
      <c r="BJ71" s="260"/>
      <c r="BK71" s="260"/>
      <c r="BL71" s="260"/>
      <c r="BM71" s="262"/>
      <c r="BN71" s="262"/>
      <c r="BO71" s="262"/>
      <c r="BP71" s="262"/>
      <c r="BQ71" s="262"/>
      <c r="BR71" s="264" t="s">
        <v>37</v>
      </c>
      <c r="BS71" s="265"/>
      <c r="BT71" s="271"/>
      <c r="BU71" s="272"/>
      <c r="BV71" s="272"/>
      <c r="BW71" s="279"/>
      <c r="BX71" s="293"/>
      <c r="BY71" s="272"/>
      <c r="BZ71" s="272"/>
      <c r="CA71" s="279"/>
      <c r="CB71" s="293"/>
      <c r="CC71" s="272"/>
      <c r="CD71" s="272"/>
      <c r="CE71" s="273"/>
      <c r="CF71" s="216"/>
      <c r="CG71" s="216"/>
      <c r="CH71" s="216"/>
      <c r="CI71" s="217"/>
      <c r="CJ71" s="4"/>
      <c r="CK71" s="11"/>
      <c r="CM71" s="167" t="s">
        <v>61</v>
      </c>
      <c r="CN71" s="168" t="s">
        <v>136</v>
      </c>
      <c r="CO71" s="168" t="s">
        <v>137</v>
      </c>
      <c r="CP71" s="168" t="s">
        <v>138</v>
      </c>
      <c r="CQ71" s="168" t="s">
        <v>139</v>
      </c>
      <c r="DC71" s="62"/>
      <c r="DD71" s="152"/>
      <c r="DE71" s="15"/>
      <c r="DF71" s="15"/>
      <c r="DG71" s="15"/>
      <c r="DH71" s="15"/>
      <c r="DI71" s="15"/>
      <c r="DJ71" s="15"/>
      <c r="DK71" s="15"/>
      <c r="DL71" s="15"/>
    </row>
    <row r="72" spans="5:116" ht="8.15" customHeight="1" thickBot="1">
      <c r="E72" s="238"/>
      <c r="F72" s="239"/>
      <c r="G72" s="232"/>
      <c r="H72" s="225"/>
      <c r="I72" s="233"/>
      <c r="J72" s="224"/>
      <c r="K72" s="225"/>
      <c r="L72" s="225"/>
      <c r="M72" s="226"/>
      <c r="N72" s="215"/>
      <c r="O72" s="216"/>
      <c r="P72" s="216"/>
      <c r="Q72" s="216"/>
      <c r="R72" s="216"/>
      <c r="S72" s="216"/>
      <c r="T72" s="216"/>
      <c r="U72" s="216"/>
      <c r="V72" s="217"/>
      <c r="W72" s="692"/>
      <c r="X72" s="693"/>
      <c r="Y72" s="693"/>
      <c r="Z72" s="693"/>
      <c r="AA72" s="693"/>
      <c r="AB72" s="693"/>
      <c r="AC72" s="693"/>
      <c r="AD72" s="693"/>
      <c r="AE72" s="693"/>
      <c r="AF72" s="693"/>
      <c r="AG72" s="693"/>
      <c r="AH72" s="693"/>
      <c r="AI72" s="693"/>
      <c r="AJ72" s="693"/>
      <c r="AK72" s="693"/>
      <c r="AL72" s="693"/>
      <c r="AM72" s="693"/>
      <c r="AN72" s="693"/>
      <c r="AO72" s="694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261"/>
      <c r="BJ72" s="260"/>
      <c r="BK72" s="260"/>
      <c r="BL72" s="260"/>
      <c r="BM72" s="263"/>
      <c r="BN72" s="263"/>
      <c r="BO72" s="263"/>
      <c r="BP72" s="263"/>
      <c r="BQ72" s="263"/>
      <c r="BR72" s="260"/>
      <c r="BS72" s="265"/>
      <c r="BT72" s="271"/>
      <c r="BU72" s="272"/>
      <c r="BV72" s="272"/>
      <c r="BW72" s="279"/>
      <c r="BX72" s="293"/>
      <c r="BY72" s="272"/>
      <c r="BZ72" s="272"/>
      <c r="CA72" s="279"/>
      <c r="CB72" s="293"/>
      <c r="CC72" s="272"/>
      <c r="CD72" s="272"/>
      <c r="CE72" s="273"/>
      <c r="CF72" s="216"/>
      <c r="CG72" s="216"/>
      <c r="CH72" s="216"/>
      <c r="CI72" s="217"/>
      <c r="CJ72" s="4"/>
      <c r="CK72" s="11"/>
      <c r="CM72" s="169" t="str">
        <f>IF(BM51="","",BM51)</f>
        <v/>
      </c>
      <c r="CN72" s="170" t="str">
        <f>IF(BM53="","",BM53)</f>
        <v/>
      </c>
      <c r="CO72" s="170" t="str">
        <f>BM55</f>
        <v/>
      </c>
      <c r="CP72" s="170" t="str">
        <f>IF(OR(CN72="",CO72=""),"",IF(CN72&gt;(CM69-CO72),"×","〇"))</f>
        <v/>
      </c>
      <c r="CQ72" s="171" t="str">
        <f>IF(OR(CN72="",CO72=""),"",IF(OR(CN72&gt;CM69,CO72&gt;CN69),"×","〇"))</f>
        <v/>
      </c>
      <c r="DC72" s="62"/>
      <c r="DD72" s="152"/>
      <c r="DE72" s="15"/>
      <c r="DF72" s="15"/>
      <c r="DG72" s="15"/>
      <c r="DH72" s="15"/>
      <c r="DI72" s="15"/>
      <c r="DJ72" s="15"/>
      <c r="DK72" s="15"/>
      <c r="DL72" s="15"/>
    </row>
    <row r="73" spans="5:116" ht="8.15" customHeight="1">
      <c r="E73" s="238"/>
      <c r="F73" s="239"/>
      <c r="G73" s="232"/>
      <c r="H73" s="225"/>
      <c r="I73" s="233"/>
      <c r="J73" s="224"/>
      <c r="K73" s="225"/>
      <c r="L73" s="225"/>
      <c r="M73" s="226"/>
      <c r="N73" s="215"/>
      <c r="O73" s="216"/>
      <c r="P73" s="216"/>
      <c r="Q73" s="216"/>
      <c r="R73" s="216"/>
      <c r="S73" s="216"/>
      <c r="T73" s="216"/>
      <c r="U73" s="216"/>
      <c r="V73" s="217"/>
      <c r="W73" s="692"/>
      <c r="X73" s="693"/>
      <c r="Y73" s="693"/>
      <c r="Z73" s="693"/>
      <c r="AA73" s="693"/>
      <c r="AB73" s="693"/>
      <c r="AC73" s="693"/>
      <c r="AD73" s="693"/>
      <c r="AE73" s="693"/>
      <c r="AF73" s="693"/>
      <c r="AG73" s="693"/>
      <c r="AH73" s="693"/>
      <c r="AI73" s="693"/>
      <c r="AJ73" s="693"/>
      <c r="AK73" s="693"/>
      <c r="AL73" s="693"/>
      <c r="AM73" s="693"/>
      <c r="AN73" s="693"/>
      <c r="AO73" s="694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  <c r="BH73" s="198"/>
      <c r="BI73" s="259" t="s">
        <v>195</v>
      </c>
      <c r="BJ73" s="260"/>
      <c r="BK73" s="260"/>
      <c r="BL73" s="260"/>
      <c r="BM73" s="266" t="str">
        <f>IF(BM71="","",BM71-BM69)</f>
        <v/>
      </c>
      <c r="BN73" s="266"/>
      <c r="BO73" s="266"/>
      <c r="BP73" s="266"/>
      <c r="BQ73" s="266"/>
      <c r="BR73" s="264" t="s">
        <v>37</v>
      </c>
      <c r="BS73" s="265"/>
      <c r="BT73" s="271"/>
      <c r="BU73" s="272"/>
      <c r="BV73" s="272"/>
      <c r="BW73" s="279"/>
      <c r="BX73" s="293"/>
      <c r="BY73" s="272"/>
      <c r="BZ73" s="272"/>
      <c r="CA73" s="279"/>
      <c r="CB73" s="293"/>
      <c r="CC73" s="272"/>
      <c r="CD73" s="272"/>
      <c r="CE73" s="273"/>
      <c r="CF73" s="216"/>
      <c r="CG73" s="216"/>
      <c r="CH73" s="216"/>
      <c r="CI73" s="217"/>
      <c r="CJ73" s="4"/>
      <c r="CK73" s="11"/>
      <c r="CM73" s="22">
        <v>2</v>
      </c>
      <c r="CN73" s="165"/>
      <c r="CO73" s="166"/>
      <c r="CP73" s="166"/>
      <c r="CQ73" s="166"/>
      <c r="DC73" s="62"/>
      <c r="DD73" s="152"/>
      <c r="DE73" s="15"/>
      <c r="DF73" s="15"/>
      <c r="DG73" s="15"/>
      <c r="DH73" s="15"/>
      <c r="DI73" s="15"/>
      <c r="DJ73" s="15"/>
      <c r="DK73" s="15"/>
      <c r="DL73" s="15"/>
    </row>
    <row r="74" spans="5:116" ht="8.15" customHeight="1" thickBot="1">
      <c r="E74" s="238"/>
      <c r="F74" s="239"/>
      <c r="G74" s="232"/>
      <c r="H74" s="225"/>
      <c r="I74" s="233"/>
      <c r="J74" s="224"/>
      <c r="K74" s="225"/>
      <c r="L74" s="225"/>
      <c r="M74" s="226"/>
      <c r="N74" s="215"/>
      <c r="O74" s="216"/>
      <c r="P74" s="216"/>
      <c r="Q74" s="216"/>
      <c r="R74" s="216"/>
      <c r="S74" s="216"/>
      <c r="T74" s="216"/>
      <c r="U74" s="216"/>
      <c r="V74" s="217"/>
      <c r="W74" s="692"/>
      <c r="X74" s="693"/>
      <c r="Y74" s="693"/>
      <c r="Z74" s="693"/>
      <c r="AA74" s="693"/>
      <c r="AB74" s="693"/>
      <c r="AC74" s="693"/>
      <c r="AD74" s="693"/>
      <c r="AE74" s="693"/>
      <c r="AF74" s="693"/>
      <c r="AG74" s="693"/>
      <c r="AH74" s="693"/>
      <c r="AI74" s="693"/>
      <c r="AJ74" s="693"/>
      <c r="AK74" s="693"/>
      <c r="AL74" s="693"/>
      <c r="AM74" s="693"/>
      <c r="AN74" s="693"/>
      <c r="AO74" s="694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261"/>
      <c r="BJ74" s="260"/>
      <c r="BK74" s="260"/>
      <c r="BL74" s="260"/>
      <c r="BM74" s="267"/>
      <c r="BN74" s="267"/>
      <c r="BO74" s="267"/>
      <c r="BP74" s="267"/>
      <c r="BQ74" s="267"/>
      <c r="BR74" s="260"/>
      <c r="BS74" s="265"/>
      <c r="BT74" s="271"/>
      <c r="BU74" s="272"/>
      <c r="BV74" s="272"/>
      <c r="BW74" s="279"/>
      <c r="BX74" s="293"/>
      <c r="BY74" s="272"/>
      <c r="BZ74" s="272"/>
      <c r="CA74" s="279"/>
      <c r="CB74" s="293"/>
      <c r="CC74" s="272"/>
      <c r="CD74" s="272"/>
      <c r="CE74" s="273"/>
      <c r="CF74" s="216"/>
      <c r="CG74" s="216"/>
      <c r="CH74" s="216"/>
      <c r="CI74" s="217"/>
      <c r="CJ74" s="4"/>
      <c r="CK74" s="11"/>
      <c r="CM74" s="20" t="s">
        <v>61</v>
      </c>
      <c r="CN74" s="167" t="s">
        <v>136</v>
      </c>
      <c r="CO74" s="167" t="s">
        <v>137</v>
      </c>
      <c r="CP74" s="167" t="s">
        <v>138</v>
      </c>
      <c r="CQ74" s="167" t="s">
        <v>139</v>
      </c>
      <c r="DC74" s="62"/>
      <c r="DD74" s="152"/>
      <c r="DE74" s="15"/>
      <c r="DF74" s="15"/>
      <c r="DG74" s="15"/>
      <c r="DH74" s="15"/>
      <c r="DI74" s="15"/>
      <c r="DJ74" s="15"/>
      <c r="DK74" s="15"/>
      <c r="DL74" s="15"/>
    </row>
    <row r="75" spans="5:116" ht="8.15" customHeight="1" thickBot="1">
      <c r="E75" s="238"/>
      <c r="F75" s="239"/>
      <c r="G75" s="232"/>
      <c r="H75" s="225"/>
      <c r="I75" s="233"/>
      <c r="J75" s="224"/>
      <c r="K75" s="225"/>
      <c r="L75" s="225"/>
      <c r="M75" s="226"/>
      <c r="N75" s="215"/>
      <c r="O75" s="216"/>
      <c r="P75" s="216"/>
      <c r="Q75" s="216"/>
      <c r="R75" s="216"/>
      <c r="S75" s="216"/>
      <c r="T75" s="216"/>
      <c r="U75" s="216"/>
      <c r="V75" s="217"/>
      <c r="W75" s="692"/>
      <c r="X75" s="693"/>
      <c r="Y75" s="693"/>
      <c r="Z75" s="693"/>
      <c r="AA75" s="693"/>
      <c r="AB75" s="693"/>
      <c r="AC75" s="693"/>
      <c r="AD75" s="693"/>
      <c r="AE75" s="693"/>
      <c r="AF75" s="693"/>
      <c r="AG75" s="693"/>
      <c r="AH75" s="693"/>
      <c r="AI75" s="693"/>
      <c r="AJ75" s="693"/>
      <c r="AK75" s="693"/>
      <c r="AL75" s="693"/>
      <c r="AM75" s="693"/>
      <c r="AN75" s="693"/>
      <c r="AO75" s="694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58"/>
      <c r="BJ75" s="207"/>
      <c r="BK75" s="207"/>
      <c r="BL75" s="207"/>
      <c r="BM75" s="207"/>
      <c r="BN75" s="207"/>
      <c r="BO75" s="207"/>
      <c r="BP75" s="207"/>
      <c r="BQ75" s="207"/>
      <c r="BR75" s="207"/>
      <c r="BS75" s="157"/>
      <c r="BT75" s="274"/>
      <c r="BU75" s="275"/>
      <c r="BV75" s="275"/>
      <c r="BW75" s="280"/>
      <c r="BX75" s="294"/>
      <c r="BY75" s="275"/>
      <c r="BZ75" s="275"/>
      <c r="CA75" s="280"/>
      <c r="CB75" s="294"/>
      <c r="CC75" s="275"/>
      <c r="CD75" s="275"/>
      <c r="CE75" s="276"/>
      <c r="CF75" s="216"/>
      <c r="CG75" s="216"/>
      <c r="CH75" s="216"/>
      <c r="CI75" s="217"/>
      <c r="CJ75" s="4"/>
      <c r="CK75" s="11"/>
      <c r="CM75" s="169" t="str">
        <f>IF(BM60="","",BM60)</f>
        <v/>
      </c>
      <c r="CN75" s="170" t="str">
        <f>IF(BM62="","",BM62)</f>
        <v/>
      </c>
      <c r="CO75" s="170" t="str">
        <f>BM64</f>
        <v/>
      </c>
      <c r="CP75" s="170" t="str">
        <f>IF(OR(CN75="",CO75=""),"",IF(CN75&gt;(CM69-CO75),"×","〇"))</f>
        <v/>
      </c>
      <c r="CQ75" s="171" t="str">
        <f>IF(OR(CN75="",CO75=""),"",IF(OR(CN75&gt;CM69,CO75&gt;CN69),"×","〇"))</f>
        <v/>
      </c>
      <c r="DC75" s="62"/>
      <c r="DD75" s="152"/>
      <c r="DE75" s="15"/>
      <c r="DF75" s="15"/>
      <c r="DG75" s="15"/>
      <c r="DH75" s="15"/>
      <c r="DI75" s="15"/>
      <c r="DJ75" s="15"/>
      <c r="DK75" s="15"/>
      <c r="DL75" s="15"/>
    </row>
    <row r="76" spans="5:116" ht="8.15" customHeight="1">
      <c r="E76" s="238"/>
      <c r="F76" s="239"/>
      <c r="G76" s="232"/>
      <c r="H76" s="225"/>
      <c r="I76" s="233"/>
      <c r="J76" s="224"/>
      <c r="K76" s="225"/>
      <c r="L76" s="225"/>
      <c r="M76" s="226"/>
      <c r="N76" s="215"/>
      <c r="O76" s="216"/>
      <c r="P76" s="216"/>
      <c r="Q76" s="216"/>
      <c r="R76" s="216"/>
      <c r="S76" s="216"/>
      <c r="T76" s="216"/>
      <c r="U76" s="216"/>
      <c r="V76" s="217"/>
      <c r="W76" s="692"/>
      <c r="X76" s="693"/>
      <c r="Y76" s="693"/>
      <c r="Z76" s="693"/>
      <c r="AA76" s="693"/>
      <c r="AB76" s="693"/>
      <c r="AC76" s="693"/>
      <c r="AD76" s="693"/>
      <c r="AE76" s="693"/>
      <c r="AF76" s="693"/>
      <c r="AG76" s="693"/>
      <c r="AH76" s="693"/>
      <c r="AI76" s="693"/>
      <c r="AJ76" s="693"/>
      <c r="AK76" s="693"/>
      <c r="AL76" s="693"/>
      <c r="AM76" s="693"/>
      <c r="AN76" s="693"/>
      <c r="AO76" s="694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296" t="str">
        <f>_xlfn.XLOOKUP(AZ67,CR81:CR84,CS81:CS84)</f>
        <v>(n-1)ブレーキ</v>
      </c>
      <c r="BJ76" s="297"/>
      <c r="BK76" s="297"/>
      <c r="BL76" s="297"/>
      <c r="BM76" s="297"/>
      <c r="BN76" s="297"/>
      <c r="BO76" s="297"/>
      <c r="BP76" s="297"/>
      <c r="BQ76" s="297"/>
      <c r="BR76" s="297"/>
      <c r="BS76" s="298"/>
      <c r="BT76" s="268" t="str">
        <f>IF(BI76="未使用","－",IF(OR(CP83="",CQ83=""),"",IF(AND(CP83="〇",CQ83="〇"),"〇","")))</f>
        <v/>
      </c>
      <c r="BU76" s="269"/>
      <c r="BV76" s="269"/>
      <c r="BW76" s="278"/>
      <c r="BX76" s="292" t="str">
        <f>IF(BI76="未使用","－",IF(OR(CP83="",CQ83=""),"",IF(AND(CP83="×",CQ83="〇"),"〇","")))</f>
        <v/>
      </c>
      <c r="BY76" s="269"/>
      <c r="BZ76" s="269"/>
      <c r="CA76" s="278"/>
      <c r="CB76" s="295" t="str">
        <f>IF(BI76="未使用","－",IF(OR(CP83="",CQ83=""),"",IF(AND(CP83="×",CQ83="×"),"〇","")))</f>
        <v/>
      </c>
      <c r="CC76" s="269"/>
      <c r="CD76" s="269"/>
      <c r="CE76" s="270"/>
      <c r="CF76" s="216"/>
      <c r="CG76" s="216"/>
      <c r="CH76" s="216"/>
      <c r="CI76" s="217"/>
      <c r="CJ76" s="4"/>
      <c r="CK76" s="11"/>
      <c r="CM76" s="29"/>
      <c r="CN76" s="29"/>
      <c r="CO76" s="29"/>
      <c r="CP76" s="29"/>
      <c r="CQ76" s="29"/>
      <c r="DC76" s="62"/>
      <c r="DD76" s="152"/>
      <c r="DE76" s="15"/>
      <c r="DF76" s="15"/>
      <c r="DG76" s="15"/>
      <c r="DH76" s="15"/>
      <c r="DI76" s="15"/>
      <c r="DJ76" s="15"/>
      <c r="DK76" s="15"/>
      <c r="DL76" s="15"/>
    </row>
    <row r="77" spans="5:116" ht="8.15" customHeight="1">
      <c r="E77" s="238"/>
      <c r="F77" s="239"/>
      <c r="G77" s="232"/>
      <c r="H77" s="225"/>
      <c r="I77" s="233"/>
      <c r="J77" s="224"/>
      <c r="K77" s="225"/>
      <c r="L77" s="225"/>
      <c r="M77" s="226"/>
      <c r="N77" s="215"/>
      <c r="O77" s="216"/>
      <c r="P77" s="216"/>
      <c r="Q77" s="216"/>
      <c r="R77" s="216"/>
      <c r="S77" s="216"/>
      <c r="T77" s="216"/>
      <c r="U77" s="216"/>
      <c r="V77" s="217"/>
      <c r="W77" s="692"/>
      <c r="X77" s="693"/>
      <c r="Y77" s="693"/>
      <c r="Z77" s="693"/>
      <c r="AA77" s="693"/>
      <c r="AB77" s="693"/>
      <c r="AC77" s="693"/>
      <c r="AD77" s="693"/>
      <c r="AE77" s="693"/>
      <c r="AF77" s="693"/>
      <c r="AG77" s="693"/>
      <c r="AH77" s="693"/>
      <c r="AI77" s="693"/>
      <c r="AJ77" s="693"/>
      <c r="AK77" s="693"/>
      <c r="AL77" s="693"/>
      <c r="AM77" s="693"/>
      <c r="AN77" s="693"/>
      <c r="AO77" s="694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299"/>
      <c r="BJ77" s="300"/>
      <c r="BK77" s="300"/>
      <c r="BL77" s="300"/>
      <c r="BM77" s="300"/>
      <c r="BN77" s="300"/>
      <c r="BO77" s="300"/>
      <c r="BP77" s="300"/>
      <c r="BQ77" s="300"/>
      <c r="BR77" s="300"/>
      <c r="BS77" s="301"/>
      <c r="BT77" s="271"/>
      <c r="BU77" s="272"/>
      <c r="BV77" s="272"/>
      <c r="BW77" s="279"/>
      <c r="BX77" s="293"/>
      <c r="BY77" s="272"/>
      <c r="BZ77" s="272"/>
      <c r="CA77" s="279"/>
      <c r="CB77" s="293"/>
      <c r="CC77" s="272"/>
      <c r="CD77" s="272"/>
      <c r="CE77" s="273"/>
      <c r="CF77" s="216"/>
      <c r="CG77" s="216"/>
      <c r="CH77" s="216"/>
      <c r="CI77" s="217"/>
      <c r="CJ77" s="4"/>
      <c r="CK77" s="11"/>
      <c r="CM77" s="9">
        <v>3</v>
      </c>
      <c r="CN77" s="9"/>
      <c r="CO77" s="9"/>
      <c r="CP77" s="9"/>
      <c r="CQ77" s="9"/>
      <c r="DC77" s="62"/>
      <c r="DD77" s="152"/>
      <c r="DE77" s="15"/>
      <c r="DF77" s="15"/>
      <c r="DG77" s="15"/>
      <c r="DH77" s="15"/>
      <c r="DI77" s="15"/>
      <c r="DJ77" s="15"/>
      <c r="DK77" s="15"/>
      <c r="DL77" s="15"/>
    </row>
    <row r="78" spans="5:116" ht="8.15" customHeight="1" thickBot="1">
      <c r="E78" s="238"/>
      <c r="F78" s="239"/>
      <c r="G78" s="232"/>
      <c r="H78" s="225"/>
      <c r="I78" s="233"/>
      <c r="J78" s="224"/>
      <c r="K78" s="225"/>
      <c r="L78" s="225"/>
      <c r="M78" s="226"/>
      <c r="N78" s="215"/>
      <c r="O78" s="216"/>
      <c r="P78" s="216"/>
      <c r="Q78" s="216"/>
      <c r="R78" s="216"/>
      <c r="S78" s="216"/>
      <c r="T78" s="216"/>
      <c r="U78" s="216"/>
      <c r="V78" s="217"/>
      <c r="W78" s="692"/>
      <c r="X78" s="693"/>
      <c r="Y78" s="693"/>
      <c r="Z78" s="693"/>
      <c r="AA78" s="693"/>
      <c r="AB78" s="693"/>
      <c r="AC78" s="693"/>
      <c r="AD78" s="693"/>
      <c r="AE78" s="693"/>
      <c r="AF78" s="693"/>
      <c r="AG78" s="693"/>
      <c r="AH78" s="693"/>
      <c r="AI78" s="693"/>
      <c r="AJ78" s="693"/>
      <c r="AK78" s="693"/>
      <c r="AL78" s="693"/>
      <c r="AM78" s="693"/>
      <c r="AN78" s="693"/>
      <c r="AO78" s="694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259" t="s">
        <v>193</v>
      </c>
      <c r="BJ78" s="260"/>
      <c r="BK78" s="260"/>
      <c r="BL78" s="260"/>
      <c r="BM78" s="302"/>
      <c r="BN78" s="302"/>
      <c r="BO78" s="302"/>
      <c r="BP78" s="302"/>
      <c r="BQ78" s="302"/>
      <c r="BR78" s="264" t="s">
        <v>37</v>
      </c>
      <c r="BS78" s="265"/>
      <c r="BT78" s="271"/>
      <c r="BU78" s="272"/>
      <c r="BV78" s="272"/>
      <c r="BW78" s="279"/>
      <c r="BX78" s="293"/>
      <c r="BY78" s="272"/>
      <c r="BZ78" s="272"/>
      <c r="CA78" s="279"/>
      <c r="CB78" s="293"/>
      <c r="CC78" s="272"/>
      <c r="CD78" s="272"/>
      <c r="CE78" s="273"/>
      <c r="CF78" s="216"/>
      <c r="CG78" s="216"/>
      <c r="CH78" s="216"/>
      <c r="CI78" s="217"/>
      <c r="CJ78" s="4"/>
      <c r="CK78" s="11"/>
      <c r="CM78" s="20" t="s">
        <v>61</v>
      </c>
      <c r="CN78" s="167" t="s">
        <v>136</v>
      </c>
      <c r="CO78" s="167" t="s">
        <v>137</v>
      </c>
      <c r="CP78" s="167" t="s">
        <v>138</v>
      </c>
      <c r="CQ78" s="167" t="s">
        <v>139</v>
      </c>
      <c r="DC78" s="62"/>
      <c r="DD78" s="152"/>
      <c r="DE78" s="15"/>
      <c r="DF78" s="15"/>
      <c r="DG78" s="15"/>
      <c r="DH78" s="15"/>
      <c r="DI78" s="15"/>
      <c r="DJ78" s="15"/>
      <c r="DK78" s="15"/>
      <c r="DL78" s="15"/>
    </row>
    <row r="79" spans="5:116" ht="8.15" customHeight="1" thickBot="1">
      <c r="E79" s="238"/>
      <c r="F79" s="239"/>
      <c r="G79" s="232"/>
      <c r="H79" s="225"/>
      <c r="I79" s="233"/>
      <c r="J79" s="224"/>
      <c r="K79" s="225"/>
      <c r="L79" s="225"/>
      <c r="M79" s="226"/>
      <c r="N79" s="215"/>
      <c r="O79" s="216"/>
      <c r="P79" s="216"/>
      <c r="Q79" s="216"/>
      <c r="R79" s="216"/>
      <c r="S79" s="216"/>
      <c r="T79" s="216"/>
      <c r="U79" s="216"/>
      <c r="V79" s="217"/>
      <c r="W79" s="692"/>
      <c r="X79" s="693"/>
      <c r="Y79" s="693"/>
      <c r="Z79" s="693"/>
      <c r="AA79" s="693"/>
      <c r="AB79" s="693"/>
      <c r="AC79" s="693"/>
      <c r="AD79" s="693"/>
      <c r="AE79" s="693"/>
      <c r="AF79" s="693"/>
      <c r="AG79" s="693"/>
      <c r="AH79" s="693"/>
      <c r="AI79" s="693"/>
      <c r="AJ79" s="693"/>
      <c r="AK79" s="693"/>
      <c r="AL79" s="693"/>
      <c r="AM79" s="693"/>
      <c r="AN79" s="693"/>
      <c r="AO79" s="694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8"/>
      <c r="BG79" s="198"/>
      <c r="BH79" s="198"/>
      <c r="BI79" s="261"/>
      <c r="BJ79" s="260"/>
      <c r="BK79" s="260"/>
      <c r="BL79" s="260"/>
      <c r="BM79" s="263"/>
      <c r="BN79" s="263"/>
      <c r="BO79" s="263"/>
      <c r="BP79" s="263"/>
      <c r="BQ79" s="263"/>
      <c r="BR79" s="260"/>
      <c r="BS79" s="265"/>
      <c r="BT79" s="271"/>
      <c r="BU79" s="272"/>
      <c r="BV79" s="272"/>
      <c r="BW79" s="279"/>
      <c r="BX79" s="293"/>
      <c r="BY79" s="272"/>
      <c r="BZ79" s="272"/>
      <c r="CA79" s="279"/>
      <c r="CB79" s="293"/>
      <c r="CC79" s="272"/>
      <c r="CD79" s="272"/>
      <c r="CE79" s="273"/>
      <c r="CF79" s="216"/>
      <c r="CG79" s="216"/>
      <c r="CH79" s="216"/>
      <c r="CI79" s="217"/>
      <c r="CJ79" s="4"/>
      <c r="CK79" s="11"/>
      <c r="CM79" s="169" t="str">
        <f>IF(BM69="","",BM69)</f>
        <v/>
      </c>
      <c r="CN79" s="170" t="str">
        <f>IF(BM71="","",BM71)</f>
        <v/>
      </c>
      <c r="CO79" s="170" t="str">
        <f>BM73</f>
        <v/>
      </c>
      <c r="CP79" s="170" t="str">
        <f>IF(OR(CN79="",CO79=""),"",IF(CN79&gt;(CM69-CO79),"×","〇"))</f>
        <v/>
      </c>
      <c r="CQ79" s="171" t="str">
        <f>IF(OR(CN79="",CO79=""),"",IF(OR(CN79&gt;CM69,CO79&gt;CN69),"×","〇"))</f>
        <v/>
      </c>
      <c r="DC79" s="62"/>
      <c r="DD79" s="152"/>
      <c r="DE79" s="15"/>
      <c r="DF79" s="15"/>
      <c r="DG79" s="15"/>
      <c r="DH79" s="15"/>
      <c r="DI79" s="15"/>
      <c r="DJ79" s="15"/>
      <c r="DK79" s="15"/>
      <c r="DL79" s="15"/>
    </row>
    <row r="80" spans="5:116" ht="8.15" customHeight="1">
      <c r="E80" s="238"/>
      <c r="F80" s="239"/>
      <c r="G80" s="232"/>
      <c r="H80" s="225"/>
      <c r="I80" s="233"/>
      <c r="J80" s="224"/>
      <c r="K80" s="225"/>
      <c r="L80" s="225"/>
      <c r="M80" s="226"/>
      <c r="N80" s="215"/>
      <c r="O80" s="216"/>
      <c r="P80" s="216"/>
      <c r="Q80" s="216"/>
      <c r="R80" s="216"/>
      <c r="S80" s="216"/>
      <c r="T80" s="216"/>
      <c r="U80" s="216"/>
      <c r="V80" s="217"/>
      <c r="W80" s="692"/>
      <c r="X80" s="693"/>
      <c r="Y80" s="693"/>
      <c r="Z80" s="693"/>
      <c r="AA80" s="693"/>
      <c r="AB80" s="693"/>
      <c r="AC80" s="693"/>
      <c r="AD80" s="693"/>
      <c r="AE80" s="693"/>
      <c r="AF80" s="693"/>
      <c r="AG80" s="693"/>
      <c r="AH80" s="693"/>
      <c r="AI80" s="693"/>
      <c r="AJ80" s="693"/>
      <c r="AK80" s="693"/>
      <c r="AL80" s="693"/>
      <c r="AM80" s="693"/>
      <c r="AN80" s="693"/>
      <c r="AO80" s="694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259" t="s">
        <v>194</v>
      </c>
      <c r="BJ80" s="260"/>
      <c r="BK80" s="260"/>
      <c r="BL80" s="260"/>
      <c r="BM80" s="262"/>
      <c r="BN80" s="262"/>
      <c r="BO80" s="262"/>
      <c r="BP80" s="262"/>
      <c r="BQ80" s="262"/>
      <c r="BR80" s="264" t="s">
        <v>37</v>
      </c>
      <c r="BS80" s="265"/>
      <c r="BT80" s="271"/>
      <c r="BU80" s="272"/>
      <c r="BV80" s="272"/>
      <c r="BW80" s="279"/>
      <c r="BX80" s="293"/>
      <c r="BY80" s="272"/>
      <c r="BZ80" s="272"/>
      <c r="CA80" s="279"/>
      <c r="CB80" s="293"/>
      <c r="CC80" s="272"/>
      <c r="CD80" s="272"/>
      <c r="CE80" s="273"/>
      <c r="CF80" s="216"/>
      <c r="CG80" s="216"/>
      <c r="CH80" s="216"/>
      <c r="CI80" s="217"/>
      <c r="CJ80" s="4"/>
      <c r="CK80" s="11"/>
      <c r="CM80" s="29"/>
      <c r="CN80" s="29"/>
      <c r="CO80" s="29"/>
      <c r="CP80" s="29"/>
      <c r="CQ80" s="29"/>
      <c r="DC80" s="62"/>
      <c r="DD80" s="152"/>
      <c r="DE80" s="15"/>
      <c r="DF80" s="15"/>
      <c r="DG80" s="15"/>
      <c r="DH80" s="15"/>
      <c r="DI80" s="15"/>
      <c r="DJ80" s="15"/>
      <c r="DK80" s="15"/>
      <c r="DL80" s="15"/>
    </row>
    <row r="81" spans="5:116" ht="8.15" customHeight="1">
      <c r="E81" s="238"/>
      <c r="F81" s="239"/>
      <c r="G81" s="232"/>
      <c r="H81" s="225"/>
      <c r="I81" s="233"/>
      <c r="J81" s="224"/>
      <c r="K81" s="225"/>
      <c r="L81" s="225"/>
      <c r="M81" s="226"/>
      <c r="N81" s="215"/>
      <c r="O81" s="216"/>
      <c r="P81" s="216"/>
      <c r="Q81" s="216"/>
      <c r="R81" s="216"/>
      <c r="S81" s="216"/>
      <c r="T81" s="216"/>
      <c r="U81" s="216"/>
      <c r="V81" s="217"/>
      <c r="W81" s="692"/>
      <c r="X81" s="693"/>
      <c r="Y81" s="693"/>
      <c r="Z81" s="693"/>
      <c r="AA81" s="693"/>
      <c r="AB81" s="693"/>
      <c r="AC81" s="693"/>
      <c r="AD81" s="693"/>
      <c r="AE81" s="693"/>
      <c r="AF81" s="693"/>
      <c r="AG81" s="693"/>
      <c r="AH81" s="693"/>
      <c r="AI81" s="693"/>
      <c r="AJ81" s="693"/>
      <c r="AK81" s="693"/>
      <c r="AL81" s="693"/>
      <c r="AM81" s="693"/>
      <c r="AN81" s="693"/>
      <c r="AO81" s="694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98"/>
      <c r="BI81" s="261"/>
      <c r="BJ81" s="260"/>
      <c r="BK81" s="260"/>
      <c r="BL81" s="260"/>
      <c r="BM81" s="263"/>
      <c r="BN81" s="263"/>
      <c r="BO81" s="263"/>
      <c r="BP81" s="263"/>
      <c r="BQ81" s="263"/>
      <c r="BR81" s="260"/>
      <c r="BS81" s="265"/>
      <c r="BT81" s="271"/>
      <c r="BU81" s="272"/>
      <c r="BV81" s="272"/>
      <c r="BW81" s="279"/>
      <c r="BX81" s="293"/>
      <c r="BY81" s="272"/>
      <c r="BZ81" s="272"/>
      <c r="CA81" s="279"/>
      <c r="CB81" s="293"/>
      <c r="CC81" s="272"/>
      <c r="CD81" s="272"/>
      <c r="CE81" s="273"/>
      <c r="CF81" s="216"/>
      <c r="CG81" s="216"/>
      <c r="CH81" s="216"/>
      <c r="CI81" s="217"/>
      <c r="CJ81" s="4"/>
      <c r="CK81" s="11"/>
      <c r="CM81" s="9">
        <v>4</v>
      </c>
      <c r="CN81" s="9"/>
      <c r="CO81" s="9"/>
      <c r="CP81" s="9"/>
      <c r="CQ81" s="9"/>
      <c r="CR81" s="182" t="s">
        <v>147</v>
      </c>
      <c r="CS81" s="7" t="s">
        <v>191</v>
      </c>
      <c r="DC81" s="62"/>
      <c r="DD81" s="152"/>
      <c r="DE81" s="15"/>
      <c r="DF81" s="15"/>
      <c r="DG81" s="15"/>
      <c r="DH81" s="15"/>
      <c r="DI81" s="15"/>
      <c r="DJ81" s="15"/>
      <c r="DK81" s="15"/>
      <c r="DL81" s="15"/>
    </row>
    <row r="82" spans="5:116" ht="8.15" customHeight="1" thickBot="1">
      <c r="E82" s="238"/>
      <c r="F82" s="239"/>
      <c r="G82" s="232"/>
      <c r="H82" s="225"/>
      <c r="I82" s="233"/>
      <c r="J82" s="224"/>
      <c r="K82" s="225"/>
      <c r="L82" s="225"/>
      <c r="M82" s="226"/>
      <c r="N82" s="215"/>
      <c r="O82" s="216"/>
      <c r="P82" s="216"/>
      <c r="Q82" s="216"/>
      <c r="R82" s="216"/>
      <c r="S82" s="216"/>
      <c r="T82" s="216"/>
      <c r="U82" s="216"/>
      <c r="V82" s="217"/>
      <c r="W82" s="692"/>
      <c r="X82" s="693"/>
      <c r="Y82" s="693"/>
      <c r="Z82" s="693"/>
      <c r="AA82" s="693"/>
      <c r="AB82" s="693"/>
      <c r="AC82" s="693"/>
      <c r="AD82" s="693"/>
      <c r="AE82" s="693"/>
      <c r="AF82" s="693"/>
      <c r="AG82" s="693"/>
      <c r="AH82" s="693"/>
      <c r="AI82" s="693"/>
      <c r="AJ82" s="693"/>
      <c r="AK82" s="693"/>
      <c r="AL82" s="693"/>
      <c r="AM82" s="693"/>
      <c r="AN82" s="693"/>
      <c r="AO82" s="694"/>
      <c r="AP82" s="198"/>
      <c r="AQ82" s="198"/>
      <c r="AR82" s="198"/>
      <c r="AS82" s="198"/>
      <c r="AT82" s="198"/>
      <c r="AU82" s="198"/>
      <c r="AV82" s="198"/>
      <c r="AW82" s="198"/>
      <c r="AX82" s="198"/>
      <c r="AY82" s="198"/>
      <c r="AZ82" s="198"/>
      <c r="BA82" s="198"/>
      <c r="BB82" s="198"/>
      <c r="BC82" s="198"/>
      <c r="BD82" s="198"/>
      <c r="BE82" s="198"/>
      <c r="BF82" s="198"/>
      <c r="BG82" s="198"/>
      <c r="BH82" s="198"/>
      <c r="BI82" s="259" t="s">
        <v>195</v>
      </c>
      <c r="BJ82" s="260"/>
      <c r="BK82" s="260"/>
      <c r="BL82" s="260"/>
      <c r="BM82" s="266" t="str">
        <f>IF(BM80="","",BM80-BM78)</f>
        <v/>
      </c>
      <c r="BN82" s="266"/>
      <c r="BO82" s="266"/>
      <c r="BP82" s="266"/>
      <c r="BQ82" s="266"/>
      <c r="BR82" s="264" t="s">
        <v>37</v>
      </c>
      <c r="BS82" s="265"/>
      <c r="BT82" s="271"/>
      <c r="BU82" s="272"/>
      <c r="BV82" s="272"/>
      <c r="BW82" s="279"/>
      <c r="BX82" s="293"/>
      <c r="BY82" s="272"/>
      <c r="BZ82" s="272"/>
      <c r="CA82" s="279"/>
      <c r="CB82" s="293"/>
      <c r="CC82" s="272"/>
      <c r="CD82" s="272"/>
      <c r="CE82" s="273"/>
      <c r="CF82" s="216"/>
      <c r="CG82" s="216"/>
      <c r="CH82" s="216"/>
      <c r="CI82" s="217"/>
      <c r="CJ82" s="4"/>
      <c r="CK82" s="11"/>
      <c r="CM82" s="20" t="s">
        <v>61</v>
      </c>
      <c r="CN82" s="167" t="s">
        <v>136</v>
      </c>
      <c r="CO82" s="167" t="s">
        <v>137</v>
      </c>
      <c r="CP82" s="167" t="s">
        <v>138</v>
      </c>
      <c r="CQ82" s="167" t="s">
        <v>139</v>
      </c>
      <c r="CR82" s="7">
        <v>3</v>
      </c>
      <c r="CS82" s="7" t="s">
        <v>207</v>
      </c>
      <c r="DC82" s="62"/>
      <c r="DD82" s="152"/>
      <c r="DE82" s="15"/>
      <c r="DF82" s="15"/>
      <c r="DG82" s="15"/>
      <c r="DH82" s="15"/>
      <c r="DI82" s="15"/>
      <c r="DJ82" s="15"/>
      <c r="DK82" s="15"/>
      <c r="DL82" s="15"/>
    </row>
    <row r="83" spans="5:116" ht="8.15" customHeight="1" thickBot="1">
      <c r="E83" s="238"/>
      <c r="F83" s="239"/>
      <c r="G83" s="232"/>
      <c r="H83" s="225"/>
      <c r="I83" s="233"/>
      <c r="J83" s="224"/>
      <c r="K83" s="225"/>
      <c r="L83" s="225"/>
      <c r="M83" s="226"/>
      <c r="N83" s="215"/>
      <c r="O83" s="216"/>
      <c r="P83" s="216"/>
      <c r="Q83" s="216"/>
      <c r="R83" s="216"/>
      <c r="S83" s="216"/>
      <c r="T83" s="216"/>
      <c r="U83" s="216"/>
      <c r="V83" s="217"/>
      <c r="W83" s="692"/>
      <c r="X83" s="693"/>
      <c r="Y83" s="693"/>
      <c r="Z83" s="693"/>
      <c r="AA83" s="693"/>
      <c r="AB83" s="693"/>
      <c r="AC83" s="693"/>
      <c r="AD83" s="693"/>
      <c r="AE83" s="693"/>
      <c r="AF83" s="693"/>
      <c r="AG83" s="693"/>
      <c r="AH83" s="693"/>
      <c r="AI83" s="693"/>
      <c r="AJ83" s="693"/>
      <c r="AK83" s="693"/>
      <c r="AL83" s="693"/>
      <c r="AM83" s="693"/>
      <c r="AN83" s="693"/>
      <c r="AO83" s="694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198"/>
      <c r="BC83" s="198"/>
      <c r="BD83" s="198"/>
      <c r="BE83" s="198"/>
      <c r="BF83" s="198"/>
      <c r="BG83" s="198"/>
      <c r="BH83" s="198"/>
      <c r="BI83" s="261"/>
      <c r="BJ83" s="260"/>
      <c r="BK83" s="260"/>
      <c r="BL83" s="260"/>
      <c r="BM83" s="267"/>
      <c r="BN83" s="267"/>
      <c r="BO83" s="267"/>
      <c r="BP83" s="267"/>
      <c r="BQ83" s="267"/>
      <c r="BR83" s="260"/>
      <c r="BS83" s="265"/>
      <c r="BT83" s="271"/>
      <c r="BU83" s="272"/>
      <c r="BV83" s="272"/>
      <c r="BW83" s="279"/>
      <c r="BX83" s="293"/>
      <c r="BY83" s="272"/>
      <c r="BZ83" s="272"/>
      <c r="CA83" s="279"/>
      <c r="CB83" s="293"/>
      <c r="CC83" s="272"/>
      <c r="CD83" s="272"/>
      <c r="CE83" s="273"/>
      <c r="CF83" s="216"/>
      <c r="CG83" s="216"/>
      <c r="CH83" s="216"/>
      <c r="CI83" s="217"/>
      <c r="CJ83" s="4"/>
      <c r="CK83" s="11"/>
      <c r="CM83" s="169" t="str">
        <f>IF(BM78="","",BM78)</f>
        <v/>
      </c>
      <c r="CN83" s="170" t="str">
        <f>IF(BM80="","",BM80)</f>
        <v/>
      </c>
      <c r="CO83" s="170" t="str">
        <f>BM82</f>
        <v/>
      </c>
      <c r="CP83" s="170" t="str">
        <f>IF(OR(CN83="",CO83=""),"",IF(CN83&gt;(CM69-CO83),"×","〇"))</f>
        <v/>
      </c>
      <c r="CQ83" s="171" t="str">
        <f>IF(OR(CN83="",CO83=""),"",IF(OR(CN83&gt;CM69,CO83&gt;CN69),"×","〇"))</f>
        <v/>
      </c>
      <c r="CR83" s="7">
        <v>4</v>
      </c>
      <c r="CS83" s="7" t="s">
        <v>191</v>
      </c>
      <c r="DC83" s="62"/>
      <c r="DD83" s="152"/>
      <c r="DE83" s="15"/>
      <c r="DF83" s="15"/>
      <c r="DG83" s="15"/>
      <c r="DH83" s="15"/>
      <c r="DI83" s="15"/>
      <c r="DJ83" s="15"/>
      <c r="DK83" s="15"/>
      <c r="DL83" s="15"/>
    </row>
    <row r="84" spans="5:116" ht="8.15" customHeight="1">
      <c r="E84" s="238"/>
      <c r="F84" s="239"/>
      <c r="G84" s="232"/>
      <c r="H84" s="225"/>
      <c r="I84" s="233"/>
      <c r="J84" s="224"/>
      <c r="K84" s="225"/>
      <c r="L84" s="225"/>
      <c r="M84" s="226"/>
      <c r="N84" s="215"/>
      <c r="O84" s="216"/>
      <c r="P84" s="216"/>
      <c r="Q84" s="216"/>
      <c r="R84" s="216"/>
      <c r="S84" s="216"/>
      <c r="T84" s="216"/>
      <c r="U84" s="216"/>
      <c r="V84" s="217"/>
      <c r="W84" s="695"/>
      <c r="X84" s="696"/>
      <c r="Y84" s="696"/>
      <c r="Z84" s="696"/>
      <c r="AA84" s="696"/>
      <c r="AB84" s="696"/>
      <c r="AC84" s="696"/>
      <c r="AD84" s="696"/>
      <c r="AE84" s="696"/>
      <c r="AF84" s="696"/>
      <c r="AG84" s="696"/>
      <c r="AH84" s="696"/>
      <c r="AI84" s="696"/>
      <c r="AJ84" s="696"/>
      <c r="AK84" s="696"/>
      <c r="AL84" s="696"/>
      <c r="AM84" s="696"/>
      <c r="AN84" s="696"/>
      <c r="AO84" s="697"/>
      <c r="AP84" s="198"/>
      <c r="AQ84" s="198"/>
      <c r="AR84" s="198"/>
      <c r="AS84" s="198"/>
      <c r="AT84" s="198"/>
      <c r="AU84" s="198"/>
      <c r="AV84" s="198"/>
      <c r="AW84" s="198"/>
      <c r="AX84" s="198"/>
      <c r="AY84" s="198"/>
      <c r="AZ84" s="198"/>
      <c r="BA84" s="198"/>
      <c r="BB84" s="198"/>
      <c r="BC84" s="198"/>
      <c r="BD84" s="198"/>
      <c r="BE84" s="198"/>
      <c r="BF84" s="198"/>
      <c r="BG84" s="198"/>
      <c r="BH84" s="198"/>
      <c r="BI84" s="158"/>
      <c r="BJ84" s="207"/>
      <c r="BK84" s="207"/>
      <c r="BL84" s="207"/>
      <c r="BM84" s="207"/>
      <c r="BN84" s="207"/>
      <c r="BO84" s="207"/>
      <c r="BP84" s="207"/>
      <c r="BQ84" s="207"/>
      <c r="BR84" s="207"/>
      <c r="BS84" s="157"/>
      <c r="BT84" s="274"/>
      <c r="BU84" s="275"/>
      <c r="BV84" s="275"/>
      <c r="BW84" s="280"/>
      <c r="BX84" s="294"/>
      <c r="BY84" s="275"/>
      <c r="BZ84" s="275"/>
      <c r="CA84" s="280"/>
      <c r="CB84" s="294"/>
      <c r="CC84" s="275"/>
      <c r="CD84" s="275"/>
      <c r="CE84" s="276"/>
      <c r="CF84" s="216"/>
      <c r="CG84" s="216"/>
      <c r="CH84" s="216"/>
      <c r="CI84" s="217"/>
      <c r="CJ84" s="4"/>
      <c r="CK84" s="11"/>
      <c r="CM84" s="29"/>
      <c r="CN84" s="29"/>
      <c r="CO84" s="29"/>
      <c r="CP84" s="29"/>
      <c r="CQ84" s="29"/>
      <c r="CR84" s="7">
        <v>5</v>
      </c>
      <c r="CS84" s="7" t="s">
        <v>191</v>
      </c>
      <c r="DC84" s="62"/>
      <c r="DD84" s="152"/>
      <c r="DE84" s="15"/>
      <c r="DF84" s="15"/>
      <c r="DG84" s="15"/>
      <c r="DH84" s="15"/>
      <c r="DI84" s="15"/>
      <c r="DJ84" s="15"/>
      <c r="DK84" s="15"/>
      <c r="DL84" s="15"/>
    </row>
    <row r="85" spans="5:116" ht="8.15" customHeight="1">
      <c r="E85" s="238"/>
      <c r="F85" s="239"/>
      <c r="G85" s="232"/>
      <c r="H85" s="225"/>
      <c r="I85" s="233"/>
      <c r="J85" s="224"/>
      <c r="K85" s="225"/>
      <c r="L85" s="225"/>
      <c r="M85" s="226"/>
      <c r="N85" s="215"/>
      <c r="O85" s="216"/>
      <c r="P85" s="216"/>
      <c r="Q85" s="216"/>
      <c r="R85" s="216"/>
      <c r="S85" s="216"/>
      <c r="T85" s="216"/>
      <c r="U85" s="216"/>
      <c r="V85" s="217"/>
      <c r="W85" s="695"/>
      <c r="X85" s="696"/>
      <c r="Y85" s="696"/>
      <c r="Z85" s="696"/>
      <c r="AA85" s="696"/>
      <c r="AB85" s="696"/>
      <c r="AC85" s="696"/>
      <c r="AD85" s="696"/>
      <c r="AE85" s="696"/>
      <c r="AF85" s="696"/>
      <c r="AG85" s="696"/>
      <c r="AH85" s="696"/>
      <c r="AI85" s="696"/>
      <c r="AJ85" s="696"/>
      <c r="AK85" s="696"/>
      <c r="AL85" s="696"/>
      <c r="AM85" s="696"/>
      <c r="AN85" s="696"/>
      <c r="AO85" s="697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  <c r="BE85" s="198"/>
      <c r="BF85" s="198"/>
      <c r="BG85" s="198"/>
      <c r="BH85" s="198"/>
      <c r="BI85" s="296" t="str">
        <f>_xlfn.XLOOKUP(AZ67,CR86:CR89,CS86:CS89)</f>
        <v>未使用</v>
      </c>
      <c r="BJ85" s="297"/>
      <c r="BK85" s="297"/>
      <c r="BL85" s="297"/>
      <c r="BM85" s="297"/>
      <c r="BN85" s="297"/>
      <c r="BO85" s="297"/>
      <c r="BP85" s="297"/>
      <c r="BQ85" s="297"/>
      <c r="BR85" s="297"/>
      <c r="BS85" s="298"/>
      <c r="BT85" s="268" t="str">
        <f>IF(BI76="未使用","－",IF(OR(CP87="",CQ87=""),"",IF(AND(CP87="〇",CQ87="〇"),"〇","")))</f>
        <v/>
      </c>
      <c r="BU85" s="269"/>
      <c r="BV85" s="269"/>
      <c r="BW85" s="278"/>
      <c r="BX85" s="292" t="str">
        <f>IF(BI76="未使用","－",IF(OR(CP87="",CQ87=""),"",IF(AND(CP87="×",CQ87="〇"),"〇","")))</f>
        <v/>
      </c>
      <c r="BY85" s="269"/>
      <c r="BZ85" s="269"/>
      <c r="CA85" s="278"/>
      <c r="CB85" s="295" t="str">
        <f>IF(BI76="未使用","－",IF(OR(CP87="",CQ87=""),"",IF(AND(CP87="×",CQ87="×"),"〇","")))</f>
        <v/>
      </c>
      <c r="CC85" s="269"/>
      <c r="CD85" s="269"/>
      <c r="CE85" s="270"/>
      <c r="CF85" s="216"/>
      <c r="CG85" s="216"/>
      <c r="CH85" s="216"/>
      <c r="CI85" s="217"/>
      <c r="CJ85" s="4"/>
      <c r="CK85" s="11"/>
      <c r="CM85" s="9">
        <v>5</v>
      </c>
      <c r="CN85" s="9"/>
      <c r="CO85" s="9"/>
      <c r="CP85" s="9"/>
      <c r="CQ85" s="9"/>
      <c r="DC85" s="62"/>
      <c r="DD85" s="152"/>
      <c r="DE85" s="15"/>
      <c r="DF85" s="15"/>
      <c r="DG85" s="15"/>
      <c r="DH85" s="15"/>
      <c r="DI85" s="15"/>
      <c r="DJ85" s="15"/>
      <c r="DK85" s="15"/>
      <c r="DL85" s="15"/>
    </row>
    <row r="86" spans="5:116" ht="8.15" customHeight="1" thickBot="1">
      <c r="E86" s="238"/>
      <c r="F86" s="239"/>
      <c r="G86" s="232"/>
      <c r="H86" s="225"/>
      <c r="I86" s="233"/>
      <c r="J86" s="224"/>
      <c r="K86" s="225"/>
      <c r="L86" s="225"/>
      <c r="M86" s="226"/>
      <c r="N86" s="215"/>
      <c r="O86" s="216"/>
      <c r="P86" s="216"/>
      <c r="Q86" s="216"/>
      <c r="R86" s="216"/>
      <c r="S86" s="216"/>
      <c r="T86" s="216"/>
      <c r="U86" s="216"/>
      <c r="V86" s="217"/>
      <c r="W86" s="695"/>
      <c r="X86" s="696"/>
      <c r="Y86" s="696"/>
      <c r="Z86" s="696"/>
      <c r="AA86" s="696"/>
      <c r="AB86" s="696"/>
      <c r="AC86" s="696"/>
      <c r="AD86" s="696"/>
      <c r="AE86" s="696"/>
      <c r="AF86" s="696"/>
      <c r="AG86" s="696"/>
      <c r="AH86" s="696"/>
      <c r="AI86" s="696"/>
      <c r="AJ86" s="696"/>
      <c r="AK86" s="696"/>
      <c r="AL86" s="696"/>
      <c r="AM86" s="696"/>
      <c r="AN86" s="696"/>
      <c r="AO86" s="697"/>
      <c r="AP86" s="198"/>
      <c r="AQ86" s="198"/>
      <c r="AR86" s="198"/>
      <c r="AS86" s="198"/>
      <c r="AT86" s="198"/>
      <c r="AU86" s="198"/>
      <c r="AV86" s="198"/>
      <c r="AW86" s="198"/>
      <c r="AX86" s="198"/>
      <c r="AY86" s="198"/>
      <c r="AZ86" s="198"/>
      <c r="BA86" s="198"/>
      <c r="BB86" s="198"/>
      <c r="BC86" s="198"/>
      <c r="BD86" s="198"/>
      <c r="BE86" s="198"/>
      <c r="BF86" s="198"/>
      <c r="BG86" s="198"/>
      <c r="BH86" s="198"/>
      <c r="BI86" s="299"/>
      <c r="BJ86" s="300"/>
      <c r="BK86" s="300"/>
      <c r="BL86" s="300"/>
      <c r="BM86" s="300"/>
      <c r="BN86" s="300"/>
      <c r="BO86" s="300"/>
      <c r="BP86" s="300"/>
      <c r="BQ86" s="300"/>
      <c r="BR86" s="300"/>
      <c r="BS86" s="301"/>
      <c r="BT86" s="271"/>
      <c r="BU86" s="272"/>
      <c r="BV86" s="272"/>
      <c r="BW86" s="279"/>
      <c r="BX86" s="293"/>
      <c r="BY86" s="272"/>
      <c r="BZ86" s="272"/>
      <c r="CA86" s="279"/>
      <c r="CB86" s="293"/>
      <c r="CC86" s="272"/>
      <c r="CD86" s="272"/>
      <c r="CE86" s="273"/>
      <c r="CF86" s="216"/>
      <c r="CG86" s="216"/>
      <c r="CH86" s="216"/>
      <c r="CI86" s="217"/>
      <c r="CJ86" s="4"/>
      <c r="CK86" s="11"/>
      <c r="CM86" s="20" t="s">
        <v>61</v>
      </c>
      <c r="CN86" s="167" t="s">
        <v>136</v>
      </c>
      <c r="CO86" s="167" t="s">
        <v>137</v>
      </c>
      <c r="CP86" s="167" t="s">
        <v>138</v>
      </c>
      <c r="CQ86" s="167" t="s">
        <v>139</v>
      </c>
      <c r="CR86" s="182" t="s">
        <v>147</v>
      </c>
      <c r="CS86" s="7" t="s">
        <v>191</v>
      </c>
      <c r="DC86" s="62"/>
      <c r="DD86" s="152"/>
      <c r="DE86" s="15"/>
      <c r="DF86" s="15"/>
      <c r="DG86" s="15"/>
      <c r="DH86" s="15"/>
      <c r="DI86" s="15"/>
      <c r="DJ86" s="15"/>
      <c r="DK86" s="15"/>
      <c r="DL86" s="15"/>
    </row>
    <row r="87" spans="5:116" ht="8.15" customHeight="1" thickBot="1">
      <c r="E87" s="238"/>
      <c r="F87" s="239"/>
      <c r="G87" s="232"/>
      <c r="H87" s="225"/>
      <c r="I87" s="233"/>
      <c r="J87" s="224"/>
      <c r="K87" s="225"/>
      <c r="L87" s="225"/>
      <c r="M87" s="226"/>
      <c r="N87" s="215"/>
      <c r="O87" s="216"/>
      <c r="P87" s="216"/>
      <c r="Q87" s="216"/>
      <c r="R87" s="216"/>
      <c r="S87" s="216"/>
      <c r="T87" s="216"/>
      <c r="U87" s="216"/>
      <c r="V87" s="217"/>
      <c r="W87" s="695"/>
      <c r="X87" s="696"/>
      <c r="Y87" s="696"/>
      <c r="Z87" s="696"/>
      <c r="AA87" s="696"/>
      <c r="AB87" s="696"/>
      <c r="AC87" s="696"/>
      <c r="AD87" s="696"/>
      <c r="AE87" s="696"/>
      <c r="AF87" s="696"/>
      <c r="AG87" s="696"/>
      <c r="AH87" s="696"/>
      <c r="AI87" s="696"/>
      <c r="AJ87" s="696"/>
      <c r="AK87" s="696"/>
      <c r="AL87" s="696"/>
      <c r="AM87" s="696"/>
      <c r="AN87" s="696"/>
      <c r="AO87" s="697"/>
      <c r="AP87" s="198"/>
      <c r="AQ87" s="198"/>
      <c r="AR87" s="198"/>
      <c r="AS87" s="198"/>
      <c r="AT87" s="198"/>
      <c r="AU87" s="198"/>
      <c r="AV87" s="198"/>
      <c r="AW87" s="198"/>
      <c r="AX87" s="198"/>
      <c r="AY87" s="198"/>
      <c r="AZ87" s="198"/>
      <c r="BA87" s="198"/>
      <c r="BB87" s="198"/>
      <c r="BC87" s="198"/>
      <c r="BD87" s="198"/>
      <c r="BE87" s="198"/>
      <c r="BF87" s="198"/>
      <c r="BG87" s="198"/>
      <c r="BH87" s="198"/>
      <c r="BI87" s="259" t="s">
        <v>193</v>
      </c>
      <c r="BJ87" s="260"/>
      <c r="BK87" s="260"/>
      <c r="BL87" s="260"/>
      <c r="BM87" s="302"/>
      <c r="BN87" s="302"/>
      <c r="BO87" s="302"/>
      <c r="BP87" s="302"/>
      <c r="BQ87" s="302"/>
      <c r="BR87" s="264" t="s">
        <v>37</v>
      </c>
      <c r="BS87" s="265"/>
      <c r="BT87" s="271"/>
      <c r="BU87" s="272"/>
      <c r="BV87" s="272"/>
      <c r="BW87" s="279"/>
      <c r="BX87" s="293"/>
      <c r="BY87" s="272"/>
      <c r="BZ87" s="272"/>
      <c r="CA87" s="279"/>
      <c r="CB87" s="293"/>
      <c r="CC87" s="272"/>
      <c r="CD87" s="272"/>
      <c r="CE87" s="273"/>
      <c r="CF87" s="216"/>
      <c r="CG87" s="216"/>
      <c r="CH87" s="216"/>
      <c r="CI87" s="217"/>
      <c r="CJ87" s="4"/>
      <c r="CK87" s="11"/>
      <c r="CM87" s="169" t="str">
        <f>IF(BM87="","",BM87)</f>
        <v/>
      </c>
      <c r="CN87" s="170" t="str">
        <f>IF(BM89="","",BM89)</f>
        <v/>
      </c>
      <c r="CO87" s="170" t="str">
        <f>BM91</f>
        <v/>
      </c>
      <c r="CP87" s="170" t="str">
        <f>IF(OR(CN87="",CO87=""),"",IF(CN87&gt;(CM69-CO87),"×","〇"))</f>
        <v/>
      </c>
      <c r="CQ87" s="171" t="str">
        <f>IF(OR(CN87="",CO87=""),"",IF(OR(CN87&gt;CM69,CO87&gt;CN69),"×","〇"))</f>
        <v/>
      </c>
      <c r="CR87" s="7">
        <v>3</v>
      </c>
      <c r="CS87" s="7" t="s">
        <v>207</v>
      </c>
      <c r="DC87" s="62"/>
      <c r="DD87" s="152"/>
      <c r="DE87" s="15"/>
      <c r="DF87" s="15"/>
      <c r="DG87" s="15"/>
      <c r="DH87" s="15"/>
      <c r="DI87" s="15"/>
      <c r="DJ87" s="15"/>
      <c r="DK87" s="15"/>
      <c r="DL87" s="15"/>
    </row>
    <row r="88" spans="5:116" ht="8.15" customHeight="1">
      <c r="E88" s="238"/>
      <c r="F88" s="239"/>
      <c r="G88" s="232"/>
      <c r="H88" s="225"/>
      <c r="I88" s="233"/>
      <c r="J88" s="224"/>
      <c r="K88" s="225"/>
      <c r="L88" s="225"/>
      <c r="M88" s="226"/>
      <c r="N88" s="215"/>
      <c r="O88" s="216"/>
      <c r="P88" s="216"/>
      <c r="Q88" s="216"/>
      <c r="R88" s="216"/>
      <c r="S88" s="216"/>
      <c r="T88" s="216"/>
      <c r="U88" s="216"/>
      <c r="V88" s="217"/>
      <c r="W88" s="695"/>
      <c r="X88" s="696"/>
      <c r="Y88" s="696"/>
      <c r="Z88" s="696"/>
      <c r="AA88" s="696"/>
      <c r="AB88" s="696"/>
      <c r="AC88" s="696"/>
      <c r="AD88" s="696"/>
      <c r="AE88" s="696"/>
      <c r="AF88" s="696"/>
      <c r="AG88" s="696"/>
      <c r="AH88" s="696"/>
      <c r="AI88" s="696"/>
      <c r="AJ88" s="696"/>
      <c r="AK88" s="696"/>
      <c r="AL88" s="696"/>
      <c r="AM88" s="696"/>
      <c r="AN88" s="696"/>
      <c r="AO88" s="697"/>
      <c r="AP88" s="198"/>
      <c r="AQ88" s="198"/>
      <c r="AR88" s="198"/>
      <c r="AS88" s="198"/>
      <c r="AT88" s="198"/>
      <c r="AU88" s="198"/>
      <c r="AV88" s="198"/>
      <c r="AW88" s="198"/>
      <c r="AX88" s="198"/>
      <c r="AY88" s="198"/>
      <c r="AZ88" s="198"/>
      <c r="BA88" s="198"/>
      <c r="BB88" s="198"/>
      <c r="BC88" s="198"/>
      <c r="BD88" s="198"/>
      <c r="BE88" s="198"/>
      <c r="BF88" s="198"/>
      <c r="BG88" s="198"/>
      <c r="BH88" s="74"/>
      <c r="BI88" s="261"/>
      <c r="BJ88" s="260"/>
      <c r="BK88" s="260"/>
      <c r="BL88" s="260"/>
      <c r="BM88" s="263"/>
      <c r="BN88" s="263"/>
      <c r="BO88" s="263"/>
      <c r="BP88" s="263"/>
      <c r="BQ88" s="263"/>
      <c r="BR88" s="260"/>
      <c r="BS88" s="265"/>
      <c r="BT88" s="271"/>
      <c r="BU88" s="272"/>
      <c r="BV88" s="272"/>
      <c r="BW88" s="279"/>
      <c r="BX88" s="293"/>
      <c r="BY88" s="272"/>
      <c r="BZ88" s="272"/>
      <c r="CA88" s="279"/>
      <c r="CB88" s="293"/>
      <c r="CC88" s="272"/>
      <c r="CD88" s="272"/>
      <c r="CE88" s="273"/>
      <c r="CF88" s="216"/>
      <c r="CG88" s="216"/>
      <c r="CH88" s="216"/>
      <c r="CI88" s="217"/>
      <c r="CJ88" s="4"/>
      <c r="CK88" s="11"/>
      <c r="CM88" s="29"/>
      <c r="CN88" s="29"/>
      <c r="CO88" s="29"/>
      <c r="CP88" s="29"/>
      <c r="CQ88" s="29"/>
      <c r="CR88" s="7">
        <v>4</v>
      </c>
      <c r="CS88" s="7" t="s">
        <v>207</v>
      </c>
      <c r="DC88" s="62"/>
      <c r="DD88" s="152"/>
      <c r="DE88" s="15"/>
      <c r="DF88" s="15"/>
      <c r="DG88" s="15"/>
      <c r="DH88" s="15"/>
      <c r="DI88" s="15"/>
      <c r="DJ88" s="15"/>
      <c r="DK88" s="15"/>
      <c r="DL88" s="15"/>
    </row>
    <row r="89" spans="5:116" ht="8.15" customHeight="1">
      <c r="E89" s="238"/>
      <c r="F89" s="239"/>
      <c r="G89" s="232"/>
      <c r="H89" s="225"/>
      <c r="I89" s="233"/>
      <c r="J89" s="224"/>
      <c r="K89" s="225"/>
      <c r="L89" s="225"/>
      <c r="M89" s="226"/>
      <c r="N89" s="215"/>
      <c r="O89" s="216"/>
      <c r="P89" s="216"/>
      <c r="Q89" s="216"/>
      <c r="R89" s="216"/>
      <c r="S89" s="216"/>
      <c r="T89" s="216"/>
      <c r="U89" s="216"/>
      <c r="V89" s="217"/>
      <c r="W89" s="695"/>
      <c r="X89" s="696"/>
      <c r="Y89" s="696"/>
      <c r="Z89" s="696"/>
      <c r="AA89" s="696"/>
      <c r="AB89" s="696"/>
      <c r="AC89" s="696"/>
      <c r="AD89" s="696"/>
      <c r="AE89" s="696"/>
      <c r="AF89" s="696"/>
      <c r="AG89" s="696"/>
      <c r="AH89" s="696"/>
      <c r="AI89" s="696"/>
      <c r="AJ89" s="696"/>
      <c r="AK89" s="696"/>
      <c r="AL89" s="696"/>
      <c r="AM89" s="696"/>
      <c r="AN89" s="696"/>
      <c r="AO89" s="697"/>
      <c r="AP89" s="198"/>
      <c r="AQ89" s="198"/>
      <c r="AR89" s="198"/>
      <c r="AS89" s="198"/>
      <c r="AT89" s="198"/>
      <c r="AU89" s="198"/>
      <c r="AV89" s="198"/>
      <c r="AW89" s="198"/>
      <c r="AX89" s="198"/>
      <c r="AY89" s="198"/>
      <c r="AZ89" s="198"/>
      <c r="BA89" s="198"/>
      <c r="BB89" s="198"/>
      <c r="BC89" s="198"/>
      <c r="BD89" s="198"/>
      <c r="BE89" s="198"/>
      <c r="BF89" s="198"/>
      <c r="BG89" s="198"/>
      <c r="BH89" s="74"/>
      <c r="BI89" s="259" t="s">
        <v>194</v>
      </c>
      <c r="BJ89" s="260"/>
      <c r="BK89" s="260"/>
      <c r="BL89" s="260"/>
      <c r="BM89" s="262"/>
      <c r="BN89" s="262"/>
      <c r="BO89" s="262"/>
      <c r="BP89" s="262"/>
      <c r="BQ89" s="262"/>
      <c r="BR89" s="264" t="s">
        <v>37</v>
      </c>
      <c r="BS89" s="265"/>
      <c r="BT89" s="271"/>
      <c r="BU89" s="272"/>
      <c r="BV89" s="272"/>
      <c r="BW89" s="279"/>
      <c r="BX89" s="293"/>
      <c r="BY89" s="272"/>
      <c r="BZ89" s="272"/>
      <c r="CA89" s="279"/>
      <c r="CB89" s="293"/>
      <c r="CC89" s="272"/>
      <c r="CD89" s="272"/>
      <c r="CE89" s="273"/>
      <c r="CF89" s="216"/>
      <c r="CG89" s="216"/>
      <c r="CH89" s="216"/>
      <c r="CI89" s="217"/>
      <c r="CJ89" s="4"/>
      <c r="CK89" s="11"/>
      <c r="CM89" s="15"/>
      <c r="CN89" s="15"/>
      <c r="CO89" s="15"/>
      <c r="CP89" s="15"/>
      <c r="CQ89" s="15"/>
      <c r="CR89" s="7">
        <v>5</v>
      </c>
      <c r="CS89" s="7" t="s">
        <v>191</v>
      </c>
      <c r="DC89" s="62"/>
      <c r="DD89" s="152"/>
      <c r="DE89" s="15"/>
      <c r="DF89" s="15"/>
      <c r="DG89" s="15"/>
      <c r="DH89" s="15"/>
      <c r="DI89" s="15"/>
      <c r="DJ89" s="15"/>
      <c r="DK89" s="15"/>
      <c r="DL89" s="15"/>
    </row>
    <row r="90" spans="5:116" ht="8.15" customHeight="1">
      <c r="E90" s="238"/>
      <c r="F90" s="239"/>
      <c r="G90" s="232"/>
      <c r="H90" s="225"/>
      <c r="I90" s="233"/>
      <c r="J90" s="224"/>
      <c r="K90" s="225"/>
      <c r="L90" s="225"/>
      <c r="M90" s="226"/>
      <c r="N90" s="215"/>
      <c r="O90" s="216"/>
      <c r="P90" s="216"/>
      <c r="Q90" s="216"/>
      <c r="R90" s="216"/>
      <c r="S90" s="216"/>
      <c r="T90" s="216"/>
      <c r="U90" s="216"/>
      <c r="V90" s="217"/>
      <c r="W90" s="695"/>
      <c r="X90" s="696"/>
      <c r="Y90" s="696"/>
      <c r="Z90" s="696"/>
      <c r="AA90" s="696"/>
      <c r="AB90" s="696"/>
      <c r="AC90" s="696"/>
      <c r="AD90" s="696"/>
      <c r="AE90" s="696"/>
      <c r="AF90" s="696"/>
      <c r="AG90" s="696"/>
      <c r="AH90" s="696"/>
      <c r="AI90" s="696"/>
      <c r="AJ90" s="696"/>
      <c r="AK90" s="696"/>
      <c r="AL90" s="696"/>
      <c r="AM90" s="696"/>
      <c r="AN90" s="696"/>
      <c r="AO90" s="697"/>
      <c r="AP90" s="198"/>
      <c r="AQ90" s="198"/>
      <c r="AR90" s="198"/>
      <c r="AS90" s="198"/>
      <c r="AT90" s="198"/>
      <c r="AU90" s="198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74"/>
      <c r="BI90" s="261"/>
      <c r="BJ90" s="260"/>
      <c r="BK90" s="260"/>
      <c r="BL90" s="260"/>
      <c r="BM90" s="263"/>
      <c r="BN90" s="263"/>
      <c r="BO90" s="263"/>
      <c r="BP90" s="263"/>
      <c r="BQ90" s="263"/>
      <c r="BR90" s="260"/>
      <c r="BS90" s="265"/>
      <c r="BT90" s="271"/>
      <c r="BU90" s="272"/>
      <c r="BV90" s="272"/>
      <c r="BW90" s="279"/>
      <c r="BX90" s="293"/>
      <c r="BY90" s="272"/>
      <c r="BZ90" s="272"/>
      <c r="CA90" s="279"/>
      <c r="CB90" s="293"/>
      <c r="CC90" s="272"/>
      <c r="CD90" s="272"/>
      <c r="CE90" s="273"/>
      <c r="CF90" s="216"/>
      <c r="CG90" s="216"/>
      <c r="CH90" s="216"/>
      <c r="CI90" s="217"/>
      <c r="CJ90" s="4"/>
      <c r="CK90" s="11"/>
      <c r="CM90" s="15"/>
      <c r="CN90" s="15"/>
      <c r="CO90" s="15"/>
      <c r="CP90" s="15"/>
      <c r="CQ90" s="15"/>
      <c r="DC90" s="62"/>
      <c r="DD90" s="152"/>
      <c r="DE90" s="15"/>
      <c r="DF90" s="15"/>
      <c r="DG90" s="15"/>
      <c r="DH90" s="15"/>
      <c r="DI90" s="15"/>
      <c r="DJ90" s="15"/>
      <c r="DK90" s="15"/>
      <c r="DL90" s="15"/>
    </row>
    <row r="91" spans="5:116" ht="8.15" customHeight="1" thickBot="1">
      <c r="E91" s="238"/>
      <c r="F91" s="239"/>
      <c r="G91" s="232"/>
      <c r="H91" s="225"/>
      <c r="I91" s="233"/>
      <c r="J91" s="224"/>
      <c r="K91" s="225"/>
      <c r="L91" s="225"/>
      <c r="M91" s="226"/>
      <c r="N91" s="215"/>
      <c r="O91" s="216"/>
      <c r="P91" s="216"/>
      <c r="Q91" s="216"/>
      <c r="R91" s="216"/>
      <c r="S91" s="216"/>
      <c r="T91" s="216"/>
      <c r="U91" s="216"/>
      <c r="V91" s="217"/>
      <c r="W91" s="695"/>
      <c r="X91" s="696"/>
      <c r="Y91" s="696"/>
      <c r="Z91" s="696"/>
      <c r="AA91" s="696"/>
      <c r="AB91" s="696"/>
      <c r="AC91" s="696"/>
      <c r="AD91" s="696"/>
      <c r="AE91" s="696"/>
      <c r="AF91" s="696"/>
      <c r="AG91" s="696"/>
      <c r="AH91" s="696"/>
      <c r="AI91" s="696"/>
      <c r="AJ91" s="696"/>
      <c r="AK91" s="696"/>
      <c r="AL91" s="696"/>
      <c r="AM91" s="696"/>
      <c r="AN91" s="696"/>
      <c r="AO91" s="697"/>
      <c r="AP91" s="198"/>
      <c r="AQ91" s="198"/>
      <c r="AR91" s="198"/>
      <c r="AS91" s="198"/>
      <c r="AT91" s="198"/>
      <c r="AU91" s="198"/>
      <c r="AV91" s="198"/>
      <c r="AW91" s="198"/>
      <c r="AX91" s="198"/>
      <c r="AY91" s="198"/>
      <c r="AZ91" s="198"/>
      <c r="BA91" s="198"/>
      <c r="BB91" s="198"/>
      <c r="BC91" s="198"/>
      <c r="BD91" s="198"/>
      <c r="BE91" s="198"/>
      <c r="BF91" s="198"/>
      <c r="BG91" s="198"/>
      <c r="BH91" s="74"/>
      <c r="BI91" s="259" t="s">
        <v>195</v>
      </c>
      <c r="BJ91" s="260"/>
      <c r="BK91" s="260"/>
      <c r="BL91" s="260"/>
      <c r="BM91" s="266" t="str">
        <f>IF(BM89="","",BM89-BM87)</f>
        <v/>
      </c>
      <c r="BN91" s="266"/>
      <c r="BO91" s="266"/>
      <c r="BP91" s="266"/>
      <c r="BQ91" s="266"/>
      <c r="BR91" s="264" t="s">
        <v>37</v>
      </c>
      <c r="BS91" s="265"/>
      <c r="BT91" s="271"/>
      <c r="BU91" s="272"/>
      <c r="BV91" s="272"/>
      <c r="BW91" s="279"/>
      <c r="BX91" s="293"/>
      <c r="BY91" s="272"/>
      <c r="BZ91" s="272"/>
      <c r="CA91" s="279"/>
      <c r="CB91" s="293"/>
      <c r="CC91" s="272"/>
      <c r="CD91" s="272"/>
      <c r="CE91" s="273"/>
      <c r="CF91" s="216"/>
      <c r="CG91" s="216"/>
      <c r="CH91" s="216"/>
      <c r="CI91" s="217"/>
      <c r="CJ91" s="4"/>
      <c r="CK91" s="12"/>
      <c r="CL91" s="16"/>
      <c r="CM91" s="15"/>
      <c r="CN91" s="15"/>
      <c r="CO91" s="35"/>
      <c r="CP91" s="35"/>
      <c r="CQ91" s="35"/>
      <c r="DC91" s="62"/>
      <c r="DD91" s="15"/>
      <c r="DE91" s="15"/>
      <c r="DF91" s="15"/>
      <c r="DG91" s="15"/>
      <c r="DH91" s="15"/>
      <c r="DI91" s="15"/>
      <c r="DJ91" s="15"/>
      <c r="DK91" s="15"/>
      <c r="DL91" s="15"/>
    </row>
    <row r="92" spans="5:116" ht="8.15" customHeight="1">
      <c r="E92" s="238"/>
      <c r="F92" s="239"/>
      <c r="G92" s="232"/>
      <c r="H92" s="225"/>
      <c r="I92" s="233"/>
      <c r="J92" s="224"/>
      <c r="K92" s="225"/>
      <c r="L92" s="225"/>
      <c r="M92" s="226"/>
      <c r="N92" s="215"/>
      <c r="O92" s="216"/>
      <c r="P92" s="216"/>
      <c r="Q92" s="216"/>
      <c r="R92" s="216"/>
      <c r="S92" s="216"/>
      <c r="T92" s="216"/>
      <c r="U92" s="216"/>
      <c r="V92" s="217"/>
      <c r="W92" s="695"/>
      <c r="X92" s="696"/>
      <c r="Y92" s="696"/>
      <c r="Z92" s="696"/>
      <c r="AA92" s="696"/>
      <c r="AB92" s="696"/>
      <c r="AC92" s="696"/>
      <c r="AD92" s="696"/>
      <c r="AE92" s="696"/>
      <c r="AF92" s="696"/>
      <c r="AG92" s="696"/>
      <c r="AH92" s="696"/>
      <c r="AI92" s="696"/>
      <c r="AJ92" s="696"/>
      <c r="AK92" s="696"/>
      <c r="AL92" s="696"/>
      <c r="AM92" s="696"/>
      <c r="AN92" s="696"/>
      <c r="AO92" s="697"/>
      <c r="AP92" s="198"/>
      <c r="AQ92" s="198"/>
      <c r="AR92" s="198"/>
      <c r="AS92" s="198"/>
      <c r="AT92" s="198"/>
      <c r="AU92" s="198"/>
      <c r="AV92" s="198"/>
      <c r="AW92" s="198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  <c r="BH92" s="74"/>
      <c r="BI92" s="261"/>
      <c r="BJ92" s="260"/>
      <c r="BK92" s="260"/>
      <c r="BL92" s="260"/>
      <c r="BM92" s="267"/>
      <c r="BN92" s="267"/>
      <c r="BO92" s="267"/>
      <c r="BP92" s="267"/>
      <c r="BQ92" s="267"/>
      <c r="BR92" s="260"/>
      <c r="BS92" s="265"/>
      <c r="BT92" s="271"/>
      <c r="BU92" s="272"/>
      <c r="BV92" s="272"/>
      <c r="BW92" s="279"/>
      <c r="BX92" s="293"/>
      <c r="BY92" s="272"/>
      <c r="BZ92" s="272"/>
      <c r="CA92" s="279"/>
      <c r="CB92" s="293"/>
      <c r="CC92" s="272"/>
      <c r="CD92" s="272"/>
      <c r="CE92" s="273"/>
      <c r="CF92" s="216"/>
      <c r="CG92" s="216"/>
      <c r="CH92" s="216"/>
      <c r="CI92" s="217"/>
      <c r="CJ92" s="4"/>
      <c r="CK92" s="12"/>
      <c r="CL92" s="16"/>
      <c r="CM92" s="35" t="s">
        <v>63</v>
      </c>
      <c r="CN92" s="172"/>
      <c r="CO92" s="173">
        <v>3</v>
      </c>
      <c r="CP92" s="174" t="str">
        <f>IF(OR(CP72="",CP75=""),"",IF(OR(CP72="×",CP75="×"),"×","〇"))</f>
        <v/>
      </c>
      <c r="CQ92" s="175" t="str">
        <f>IF(OR(CQ72="",CQ75=""),"",IF(OR(CQ72="×",CQ75="×"),"×","〇"))</f>
        <v/>
      </c>
      <c r="DC92" s="62"/>
      <c r="DD92" s="15"/>
      <c r="DE92" s="15"/>
      <c r="DF92" s="15"/>
      <c r="DG92" s="15"/>
      <c r="DH92" s="15"/>
      <c r="DI92" s="15"/>
      <c r="DJ92" s="15"/>
      <c r="DK92" s="15"/>
      <c r="DL92" s="15"/>
    </row>
    <row r="93" spans="5:116" ht="8.15" customHeight="1">
      <c r="E93" s="238"/>
      <c r="F93" s="239"/>
      <c r="G93" s="232"/>
      <c r="H93" s="225"/>
      <c r="I93" s="233"/>
      <c r="J93" s="224"/>
      <c r="K93" s="225"/>
      <c r="L93" s="225"/>
      <c r="M93" s="226"/>
      <c r="N93" s="218"/>
      <c r="O93" s="219"/>
      <c r="P93" s="219"/>
      <c r="Q93" s="219"/>
      <c r="R93" s="219"/>
      <c r="S93" s="219"/>
      <c r="T93" s="219"/>
      <c r="U93" s="219"/>
      <c r="V93" s="220"/>
      <c r="W93" s="698"/>
      <c r="X93" s="699"/>
      <c r="Y93" s="699"/>
      <c r="Z93" s="699"/>
      <c r="AA93" s="699"/>
      <c r="AB93" s="699"/>
      <c r="AC93" s="699"/>
      <c r="AD93" s="699"/>
      <c r="AE93" s="699"/>
      <c r="AF93" s="699"/>
      <c r="AG93" s="699"/>
      <c r="AH93" s="699"/>
      <c r="AI93" s="699"/>
      <c r="AJ93" s="699"/>
      <c r="AK93" s="699"/>
      <c r="AL93" s="699"/>
      <c r="AM93" s="699"/>
      <c r="AN93" s="699"/>
      <c r="AO93" s="700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9"/>
      <c r="BI93" s="162"/>
      <c r="BJ93" s="159"/>
      <c r="BK93" s="159"/>
      <c r="BL93" s="159"/>
      <c r="BM93" s="159"/>
      <c r="BN93" s="159"/>
      <c r="BO93" s="159"/>
      <c r="BP93" s="159"/>
      <c r="BQ93" s="159"/>
      <c r="BR93" s="159"/>
      <c r="BS93" s="163"/>
      <c r="BT93" s="274"/>
      <c r="BU93" s="275"/>
      <c r="BV93" s="275"/>
      <c r="BW93" s="280"/>
      <c r="BX93" s="294"/>
      <c r="BY93" s="275"/>
      <c r="BZ93" s="275"/>
      <c r="CA93" s="280"/>
      <c r="CB93" s="294"/>
      <c r="CC93" s="275"/>
      <c r="CD93" s="275"/>
      <c r="CE93" s="276"/>
      <c r="CF93" s="219"/>
      <c r="CG93" s="219"/>
      <c r="CH93" s="219"/>
      <c r="CI93" s="220"/>
      <c r="CJ93" s="4"/>
      <c r="CK93" s="12"/>
      <c r="CL93" s="16"/>
      <c r="CM93" s="36"/>
      <c r="CN93" s="36"/>
      <c r="CO93" s="176">
        <v>4</v>
      </c>
      <c r="CP93" s="15"/>
      <c r="CQ93" s="177"/>
      <c r="DC93" s="62"/>
      <c r="DD93" s="15"/>
      <c r="DE93" s="15"/>
      <c r="DF93" s="15"/>
      <c r="DG93" s="15"/>
      <c r="DH93" s="15"/>
      <c r="DI93" s="15"/>
      <c r="DJ93" s="15"/>
      <c r="DK93" s="15"/>
      <c r="DL93" s="15"/>
    </row>
    <row r="94" spans="5:116" ht="8.15" customHeight="1" thickBot="1">
      <c r="E94" s="238"/>
      <c r="F94" s="239"/>
      <c r="G94" s="232"/>
      <c r="H94" s="225"/>
      <c r="I94" s="233"/>
      <c r="J94" s="224"/>
      <c r="K94" s="225"/>
      <c r="L94" s="225"/>
      <c r="M94" s="226"/>
      <c r="N94" s="212" t="s">
        <v>27</v>
      </c>
      <c r="O94" s="213"/>
      <c r="P94" s="213"/>
      <c r="Q94" s="213"/>
      <c r="R94" s="213"/>
      <c r="S94" s="213"/>
      <c r="T94" s="213"/>
      <c r="U94" s="213"/>
      <c r="V94" s="214"/>
      <c r="W94" s="212" t="s">
        <v>197</v>
      </c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4"/>
      <c r="AP94" s="86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2"/>
      <c r="BI94" s="722" t="s">
        <v>112</v>
      </c>
      <c r="BJ94" s="723"/>
      <c r="BK94" s="723"/>
      <c r="BL94" s="723"/>
      <c r="BM94" s="723"/>
      <c r="BN94" s="723"/>
      <c r="BO94" s="723"/>
      <c r="BP94" s="723"/>
      <c r="BQ94" s="723"/>
      <c r="BR94" s="723"/>
      <c r="BS94" s="724"/>
      <c r="BT94" s="268" t="str">
        <f>IF(CO122="〇","〇","")</f>
        <v/>
      </c>
      <c r="BU94" s="269"/>
      <c r="BV94" s="269"/>
      <c r="BW94" s="278"/>
      <c r="BX94" s="268" t="str">
        <f>IF(CO122="△","〇","")</f>
        <v/>
      </c>
      <c r="BY94" s="269"/>
      <c r="BZ94" s="269"/>
      <c r="CA94" s="278"/>
      <c r="CB94" s="268" t="str">
        <f>IF(CO122="×","〇","")</f>
        <v/>
      </c>
      <c r="CC94" s="269"/>
      <c r="CD94" s="269"/>
      <c r="CE94" s="270"/>
      <c r="CF94" s="277" t="s">
        <v>221</v>
      </c>
      <c r="CG94" s="213"/>
      <c r="CH94" s="213"/>
      <c r="CI94" s="214"/>
      <c r="CJ94" s="4"/>
      <c r="CL94" s="16"/>
      <c r="CM94" s="18"/>
      <c r="CN94" s="18"/>
      <c r="CO94" s="178">
        <v>5</v>
      </c>
      <c r="CP94" s="179"/>
      <c r="CQ94" s="180"/>
      <c r="DC94" s="62"/>
      <c r="DD94" s="15"/>
      <c r="DE94" s="15"/>
      <c r="DF94" s="15"/>
      <c r="DG94" s="15"/>
      <c r="DH94" s="15"/>
      <c r="DI94" s="15"/>
      <c r="DJ94" s="15"/>
      <c r="DK94" s="15"/>
      <c r="DL94" s="15"/>
    </row>
    <row r="95" spans="5:116" ht="8.15" customHeight="1">
      <c r="E95" s="238"/>
      <c r="F95" s="239"/>
      <c r="G95" s="232"/>
      <c r="H95" s="225"/>
      <c r="I95" s="233"/>
      <c r="J95" s="224"/>
      <c r="K95" s="225"/>
      <c r="L95" s="225"/>
      <c r="M95" s="226"/>
      <c r="N95" s="215"/>
      <c r="O95" s="216"/>
      <c r="P95" s="216"/>
      <c r="Q95" s="216"/>
      <c r="R95" s="216"/>
      <c r="S95" s="216"/>
      <c r="T95" s="216"/>
      <c r="U95" s="216"/>
      <c r="V95" s="217"/>
      <c r="W95" s="215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7"/>
      <c r="AP95" s="362" t="s">
        <v>67</v>
      </c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7"/>
      <c r="BI95" s="716"/>
      <c r="BJ95" s="323"/>
      <c r="BK95" s="323"/>
      <c r="BL95" s="323"/>
      <c r="BM95" s="323"/>
      <c r="BN95" s="323"/>
      <c r="BO95" s="323"/>
      <c r="BP95" s="323"/>
      <c r="BQ95" s="323"/>
      <c r="BR95" s="323"/>
      <c r="BS95" s="721"/>
      <c r="BT95" s="271"/>
      <c r="BU95" s="272"/>
      <c r="BV95" s="272"/>
      <c r="BW95" s="279"/>
      <c r="BX95" s="271"/>
      <c r="BY95" s="272"/>
      <c r="BZ95" s="272"/>
      <c r="CA95" s="279"/>
      <c r="CB95" s="271"/>
      <c r="CC95" s="272"/>
      <c r="CD95" s="272"/>
      <c r="CE95" s="273"/>
      <c r="CF95" s="215"/>
      <c r="CG95" s="216"/>
      <c r="CH95" s="216"/>
      <c r="CI95" s="217"/>
      <c r="CJ95" s="4"/>
      <c r="DC95" s="62"/>
      <c r="DD95" s="15"/>
      <c r="DE95" s="15"/>
      <c r="DF95" s="15"/>
      <c r="DG95" s="15"/>
      <c r="DH95" s="15"/>
      <c r="DI95" s="15"/>
      <c r="DJ95" s="15"/>
      <c r="DK95" s="15"/>
      <c r="DL95" s="15"/>
    </row>
    <row r="96" spans="5:116" ht="8.15" customHeight="1">
      <c r="E96" s="238"/>
      <c r="F96" s="239"/>
      <c r="G96" s="232"/>
      <c r="H96" s="225"/>
      <c r="I96" s="233"/>
      <c r="J96" s="224"/>
      <c r="K96" s="225"/>
      <c r="L96" s="225"/>
      <c r="M96" s="226"/>
      <c r="N96" s="215"/>
      <c r="O96" s="216"/>
      <c r="P96" s="216"/>
      <c r="Q96" s="216"/>
      <c r="R96" s="216"/>
      <c r="S96" s="216"/>
      <c r="T96" s="216"/>
      <c r="U96" s="216"/>
      <c r="V96" s="217"/>
      <c r="W96" s="215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7"/>
      <c r="AP96" s="215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7"/>
      <c r="BI96" s="242" t="s">
        <v>178</v>
      </c>
      <c r="BJ96" s="243"/>
      <c r="BK96" s="243"/>
      <c r="BL96" s="190"/>
      <c r="BM96" s="286"/>
      <c r="BN96" s="286"/>
      <c r="BO96" s="286"/>
      <c r="BP96" s="286"/>
      <c r="BQ96" s="246" t="s">
        <v>111</v>
      </c>
      <c r="BR96" s="246"/>
      <c r="BS96" s="247"/>
      <c r="BT96" s="271"/>
      <c r="BU96" s="272"/>
      <c r="BV96" s="272"/>
      <c r="BW96" s="279"/>
      <c r="BX96" s="271"/>
      <c r="BY96" s="272"/>
      <c r="BZ96" s="272"/>
      <c r="CA96" s="279"/>
      <c r="CB96" s="271"/>
      <c r="CC96" s="272"/>
      <c r="CD96" s="272"/>
      <c r="CE96" s="273"/>
      <c r="CF96" s="215"/>
      <c r="CG96" s="216"/>
      <c r="CH96" s="216"/>
      <c r="CI96" s="217"/>
      <c r="CJ96" s="4"/>
      <c r="DC96" s="62"/>
      <c r="DD96" s="15"/>
      <c r="DE96" s="15"/>
      <c r="DF96" s="15"/>
      <c r="DG96" s="15"/>
      <c r="DH96" s="15"/>
      <c r="DI96" s="15"/>
      <c r="DJ96" s="15"/>
      <c r="DK96" s="15"/>
      <c r="DL96" s="15"/>
    </row>
    <row r="97" spans="5:116" ht="8.15" customHeight="1">
      <c r="E97" s="238"/>
      <c r="F97" s="239"/>
      <c r="G97" s="232"/>
      <c r="H97" s="225"/>
      <c r="I97" s="233"/>
      <c r="J97" s="224"/>
      <c r="K97" s="225"/>
      <c r="L97" s="225"/>
      <c r="M97" s="226"/>
      <c r="N97" s="215"/>
      <c r="O97" s="216"/>
      <c r="P97" s="216"/>
      <c r="Q97" s="216"/>
      <c r="R97" s="216"/>
      <c r="S97" s="216"/>
      <c r="T97" s="216"/>
      <c r="U97" s="216"/>
      <c r="V97" s="217"/>
      <c r="W97" s="215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7"/>
      <c r="AP97" s="215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7"/>
      <c r="BI97" s="242"/>
      <c r="BJ97" s="243"/>
      <c r="BK97" s="243"/>
      <c r="BL97" s="83"/>
      <c r="BM97" s="283"/>
      <c r="BN97" s="283"/>
      <c r="BO97" s="283"/>
      <c r="BP97" s="283"/>
      <c r="BQ97" s="246"/>
      <c r="BR97" s="246"/>
      <c r="BS97" s="247"/>
      <c r="BT97" s="271"/>
      <c r="BU97" s="272"/>
      <c r="BV97" s="272"/>
      <c r="BW97" s="279"/>
      <c r="BX97" s="271"/>
      <c r="BY97" s="272"/>
      <c r="BZ97" s="272"/>
      <c r="CA97" s="279"/>
      <c r="CB97" s="271"/>
      <c r="CC97" s="272"/>
      <c r="CD97" s="272"/>
      <c r="CE97" s="273"/>
      <c r="CF97" s="215"/>
      <c r="CG97" s="216"/>
      <c r="CH97" s="216"/>
      <c r="CI97" s="217"/>
      <c r="CJ97" s="4"/>
      <c r="DC97" s="62"/>
      <c r="DD97" s="15"/>
      <c r="DE97" s="15"/>
      <c r="DF97" s="15"/>
      <c r="DG97" s="15"/>
      <c r="DH97" s="15"/>
      <c r="DI97" s="15"/>
      <c r="DJ97" s="15"/>
      <c r="DK97" s="15"/>
      <c r="DL97" s="15"/>
    </row>
    <row r="98" spans="5:116" ht="8.15" customHeight="1">
      <c r="E98" s="238"/>
      <c r="F98" s="239"/>
      <c r="G98" s="232"/>
      <c r="H98" s="225"/>
      <c r="I98" s="233"/>
      <c r="J98" s="224"/>
      <c r="K98" s="225"/>
      <c r="L98" s="225"/>
      <c r="M98" s="226"/>
      <c r="N98" s="215"/>
      <c r="O98" s="216"/>
      <c r="P98" s="216"/>
      <c r="Q98" s="216"/>
      <c r="R98" s="216"/>
      <c r="S98" s="216"/>
      <c r="T98" s="216"/>
      <c r="U98" s="216"/>
      <c r="V98" s="217"/>
      <c r="W98" s="215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7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242" t="s">
        <v>179</v>
      </c>
      <c r="BJ98" s="243"/>
      <c r="BK98" s="243"/>
      <c r="BL98" s="190"/>
      <c r="BM98" s="286"/>
      <c r="BN98" s="286"/>
      <c r="BO98" s="286"/>
      <c r="BP98" s="286"/>
      <c r="BQ98" s="246" t="s">
        <v>111</v>
      </c>
      <c r="BR98" s="246"/>
      <c r="BS98" s="247"/>
      <c r="BT98" s="271"/>
      <c r="BU98" s="272"/>
      <c r="BV98" s="272"/>
      <c r="BW98" s="279"/>
      <c r="BX98" s="271"/>
      <c r="BY98" s="272"/>
      <c r="BZ98" s="272"/>
      <c r="CA98" s="279"/>
      <c r="CB98" s="271"/>
      <c r="CC98" s="272"/>
      <c r="CD98" s="272"/>
      <c r="CE98" s="273"/>
      <c r="CF98" s="215"/>
      <c r="CG98" s="216"/>
      <c r="CH98" s="216"/>
      <c r="CI98" s="217"/>
      <c r="CJ98" s="4"/>
      <c r="DC98" s="62"/>
      <c r="DD98" s="15"/>
      <c r="DE98" s="15"/>
      <c r="DF98" s="15"/>
      <c r="DG98" s="15"/>
      <c r="DH98" s="15"/>
      <c r="DI98" s="15"/>
      <c r="DJ98" s="15"/>
      <c r="DK98" s="15"/>
      <c r="DL98" s="15"/>
    </row>
    <row r="99" spans="5:116" ht="8.15" customHeight="1">
      <c r="E99" s="238"/>
      <c r="F99" s="239"/>
      <c r="G99" s="232"/>
      <c r="H99" s="225"/>
      <c r="I99" s="233"/>
      <c r="J99" s="224"/>
      <c r="K99" s="225"/>
      <c r="L99" s="225"/>
      <c r="M99" s="226"/>
      <c r="N99" s="215"/>
      <c r="O99" s="216"/>
      <c r="P99" s="216"/>
      <c r="Q99" s="216"/>
      <c r="R99" s="216"/>
      <c r="S99" s="216"/>
      <c r="T99" s="216"/>
      <c r="U99" s="216"/>
      <c r="V99" s="217"/>
      <c r="W99" s="215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7"/>
      <c r="AP99" s="248" t="s">
        <v>131</v>
      </c>
      <c r="AQ99" s="249"/>
      <c r="AR99" s="249"/>
      <c r="AS99" s="249"/>
      <c r="AT99" s="249"/>
      <c r="AU99" s="249"/>
      <c r="AV99" s="249"/>
      <c r="AW99" s="249"/>
      <c r="AX99" s="249"/>
      <c r="AY99" s="249"/>
      <c r="AZ99" s="249"/>
      <c r="BA99" s="249"/>
      <c r="BB99" s="249"/>
      <c r="BC99" s="249"/>
      <c r="BD99" s="249"/>
      <c r="BE99" s="249"/>
      <c r="BF99" s="249"/>
      <c r="BG99" s="249"/>
      <c r="BH99" s="250"/>
      <c r="BI99" s="242"/>
      <c r="BJ99" s="243"/>
      <c r="BK99" s="243"/>
      <c r="BL99" s="83"/>
      <c r="BM99" s="283"/>
      <c r="BN99" s="283"/>
      <c r="BO99" s="283"/>
      <c r="BP99" s="283"/>
      <c r="BQ99" s="246"/>
      <c r="BR99" s="246"/>
      <c r="BS99" s="247"/>
      <c r="BT99" s="271"/>
      <c r="BU99" s="272"/>
      <c r="BV99" s="272"/>
      <c r="BW99" s="279"/>
      <c r="BX99" s="271"/>
      <c r="BY99" s="272"/>
      <c r="BZ99" s="272"/>
      <c r="CA99" s="279"/>
      <c r="CB99" s="271"/>
      <c r="CC99" s="272"/>
      <c r="CD99" s="272"/>
      <c r="CE99" s="273"/>
      <c r="CF99" s="215"/>
      <c r="CG99" s="216"/>
      <c r="CH99" s="216"/>
      <c r="CI99" s="217"/>
      <c r="CJ99" s="4"/>
      <c r="CL99" s="16"/>
      <c r="CM99" s="10"/>
      <c r="CN99" s="10"/>
      <c r="CO99" s="10"/>
      <c r="CP99" s="10"/>
      <c r="CQ99" s="10"/>
      <c r="CR99" s="18"/>
      <c r="DC99" s="62"/>
      <c r="DD99" s="15"/>
      <c r="DE99" s="15"/>
      <c r="DF99" s="15"/>
      <c r="DG99" s="15"/>
      <c r="DH99" s="15"/>
      <c r="DI99" s="15"/>
      <c r="DJ99" s="15"/>
      <c r="DK99" s="15"/>
      <c r="DL99" s="15"/>
    </row>
    <row r="100" spans="5:116" ht="8.15" customHeight="1">
      <c r="E100" s="238"/>
      <c r="F100" s="239"/>
      <c r="G100" s="232"/>
      <c r="H100" s="225"/>
      <c r="I100" s="233"/>
      <c r="J100" s="224"/>
      <c r="K100" s="225"/>
      <c r="L100" s="225"/>
      <c r="M100" s="226"/>
      <c r="N100" s="215"/>
      <c r="O100" s="216"/>
      <c r="P100" s="216"/>
      <c r="Q100" s="216"/>
      <c r="R100" s="216"/>
      <c r="S100" s="216"/>
      <c r="T100" s="216"/>
      <c r="U100" s="216"/>
      <c r="V100" s="217"/>
      <c r="W100" s="215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7"/>
      <c r="AP100" s="251"/>
      <c r="AQ100" s="249"/>
      <c r="AR100" s="249"/>
      <c r="AS100" s="249"/>
      <c r="AT100" s="249"/>
      <c r="AU100" s="249"/>
      <c r="AV100" s="249"/>
      <c r="AW100" s="249"/>
      <c r="AX100" s="249"/>
      <c r="AY100" s="249"/>
      <c r="AZ100" s="249"/>
      <c r="BA100" s="249"/>
      <c r="BB100" s="249"/>
      <c r="BC100" s="249"/>
      <c r="BD100" s="249"/>
      <c r="BE100" s="249"/>
      <c r="BF100" s="249"/>
      <c r="BG100" s="249"/>
      <c r="BH100" s="250"/>
      <c r="BI100" s="242" t="s">
        <v>211</v>
      </c>
      <c r="BJ100" s="243"/>
      <c r="BK100" s="243"/>
      <c r="BL100" s="190"/>
      <c r="BM100" s="286"/>
      <c r="BN100" s="286"/>
      <c r="BO100" s="286"/>
      <c r="BP100" s="286"/>
      <c r="BQ100" s="246" t="s">
        <v>111</v>
      </c>
      <c r="BR100" s="246"/>
      <c r="BS100" s="247"/>
      <c r="BT100" s="271"/>
      <c r="BU100" s="272"/>
      <c r="BV100" s="272"/>
      <c r="BW100" s="279"/>
      <c r="BX100" s="271"/>
      <c r="BY100" s="272"/>
      <c r="BZ100" s="272"/>
      <c r="CA100" s="279"/>
      <c r="CB100" s="271"/>
      <c r="CC100" s="272"/>
      <c r="CD100" s="272"/>
      <c r="CE100" s="273"/>
      <c r="CF100" s="215"/>
      <c r="CG100" s="216"/>
      <c r="CH100" s="216"/>
      <c r="CI100" s="217"/>
      <c r="CJ100" s="4"/>
      <c r="CL100" s="16"/>
      <c r="CM100" s="26" t="s">
        <v>142</v>
      </c>
      <c r="CN100" s="28" t="s">
        <v>141</v>
      </c>
      <c r="CO100" s="30"/>
      <c r="CP100" s="18"/>
      <c r="CQ100" s="18"/>
      <c r="CR100" s="18"/>
      <c r="DC100" s="62"/>
      <c r="DD100" s="15"/>
      <c r="DE100" s="15"/>
      <c r="DF100" s="15"/>
      <c r="DG100" s="15"/>
      <c r="DH100" s="15"/>
      <c r="DI100" s="15"/>
      <c r="DJ100" s="15"/>
      <c r="DK100" s="15"/>
      <c r="DL100" s="15"/>
    </row>
    <row r="101" spans="5:116" ht="8.15" customHeight="1">
      <c r="E101" s="238"/>
      <c r="F101" s="239"/>
      <c r="G101" s="232"/>
      <c r="H101" s="225"/>
      <c r="I101" s="233"/>
      <c r="J101" s="224"/>
      <c r="K101" s="225"/>
      <c r="L101" s="225"/>
      <c r="M101" s="226"/>
      <c r="N101" s="215"/>
      <c r="O101" s="216"/>
      <c r="P101" s="216"/>
      <c r="Q101" s="216"/>
      <c r="R101" s="216"/>
      <c r="S101" s="216"/>
      <c r="T101" s="216"/>
      <c r="U101" s="216"/>
      <c r="V101" s="217"/>
      <c r="W101" s="215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7"/>
      <c r="AP101" s="251"/>
      <c r="AQ101" s="249"/>
      <c r="AR101" s="249"/>
      <c r="AS101" s="249"/>
      <c r="AT101" s="249"/>
      <c r="AU101" s="249"/>
      <c r="AV101" s="249"/>
      <c r="AW101" s="249"/>
      <c r="AX101" s="249"/>
      <c r="AY101" s="249"/>
      <c r="AZ101" s="249"/>
      <c r="BA101" s="249"/>
      <c r="BB101" s="249"/>
      <c r="BC101" s="249"/>
      <c r="BD101" s="249"/>
      <c r="BE101" s="249"/>
      <c r="BF101" s="249"/>
      <c r="BG101" s="249"/>
      <c r="BH101" s="250"/>
      <c r="BI101" s="242"/>
      <c r="BJ101" s="243"/>
      <c r="BK101" s="243"/>
      <c r="BL101" s="83"/>
      <c r="BM101" s="283"/>
      <c r="BN101" s="283"/>
      <c r="BO101" s="283"/>
      <c r="BP101" s="283"/>
      <c r="BQ101" s="246"/>
      <c r="BR101" s="246"/>
      <c r="BS101" s="247"/>
      <c r="BT101" s="271"/>
      <c r="BU101" s="272"/>
      <c r="BV101" s="272"/>
      <c r="BW101" s="279"/>
      <c r="BX101" s="271"/>
      <c r="BY101" s="272"/>
      <c r="BZ101" s="272"/>
      <c r="CA101" s="279"/>
      <c r="CB101" s="271"/>
      <c r="CC101" s="272"/>
      <c r="CD101" s="272"/>
      <c r="CE101" s="273"/>
      <c r="CF101" s="215"/>
      <c r="CG101" s="216"/>
      <c r="CH101" s="216"/>
      <c r="CI101" s="217"/>
      <c r="CJ101" s="4"/>
      <c r="CL101" s="16"/>
      <c r="CM101" s="27">
        <f>AZ107</f>
        <v>0</v>
      </c>
      <c r="CN101" s="25">
        <f>AZ110</f>
        <v>0</v>
      </c>
      <c r="CO101" s="30"/>
      <c r="CP101" s="18"/>
      <c r="CQ101" s="18"/>
      <c r="CR101" s="18"/>
      <c r="DC101" s="62"/>
      <c r="DD101" s="15"/>
      <c r="DE101" s="15"/>
      <c r="DF101" s="15"/>
      <c r="DG101" s="15"/>
      <c r="DH101" s="15"/>
      <c r="DI101" s="15"/>
      <c r="DJ101" s="15"/>
      <c r="DK101" s="15"/>
      <c r="DL101" s="15"/>
    </row>
    <row r="102" spans="5:116" ht="8.15" customHeight="1">
      <c r="E102" s="238"/>
      <c r="F102" s="239"/>
      <c r="G102" s="232"/>
      <c r="H102" s="225"/>
      <c r="I102" s="233"/>
      <c r="J102" s="224"/>
      <c r="K102" s="225"/>
      <c r="L102" s="225"/>
      <c r="M102" s="226"/>
      <c r="N102" s="215"/>
      <c r="O102" s="216"/>
      <c r="P102" s="216"/>
      <c r="Q102" s="216"/>
      <c r="R102" s="216"/>
      <c r="S102" s="216"/>
      <c r="T102" s="216"/>
      <c r="U102" s="216"/>
      <c r="V102" s="217"/>
      <c r="W102" s="215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7"/>
      <c r="AP102" s="251"/>
      <c r="AQ102" s="249"/>
      <c r="AR102" s="249"/>
      <c r="AS102" s="249"/>
      <c r="AT102" s="249"/>
      <c r="AU102" s="249"/>
      <c r="AV102" s="249"/>
      <c r="AW102" s="249"/>
      <c r="AX102" s="249"/>
      <c r="AY102" s="249"/>
      <c r="AZ102" s="249"/>
      <c r="BA102" s="249"/>
      <c r="BB102" s="249"/>
      <c r="BC102" s="249"/>
      <c r="BD102" s="249"/>
      <c r="BE102" s="249"/>
      <c r="BF102" s="249"/>
      <c r="BG102" s="249"/>
      <c r="BH102" s="250"/>
      <c r="BI102" s="242" t="s">
        <v>212</v>
      </c>
      <c r="BJ102" s="243"/>
      <c r="BK102" s="243"/>
      <c r="BL102" s="190"/>
      <c r="BM102" s="286"/>
      <c r="BN102" s="286"/>
      <c r="BO102" s="286"/>
      <c r="BP102" s="286"/>
      <c r="BQ102" s="246" t="s">
        <v>111</v>
      </c>
      <c r="BR102" s="246"/>
      <c r="BS102" s="247"/>
      <c r="BT102" s="271"/>
      <c r="BU102" s="272"/>
      <c r="BV102" s="272"/>
      <c r="BW102" s="279"/>
      <c r="BX102" s="271"/>
      <c r="BY102" s="272"/>
      <c r="BZ102" s="272"/>
      <c r="CA102" s="279"/>
      <c r="CB102" s="271"/>
      <c r="CC102" s="272"/>
      <c r="CD102" s="272"/>
      <c r="CE102" s="273"/>
      <c r="CF102" s="215"/>
      <c r="CG102" s="216"/>
      <c r="CH102" s="216"/>
      <c r="CI102" s="217"/>
      <c r="CJ102" s="4"/>
      <c r="CL102" s="16"/>
      <c r="CM102" s="33" t="s">
        <v>214</v>
      </c>
      <c r="CN102" s="31"/>
      <c r="CO102" s="32"/>
      <c r="CP102" s="32"/>
      <c r="CQ102" s="32"/>
      <c r="CR102" s="18"/>
      <c r="DC102" s="62"/>
      <c r="DD102" s="15"/>
      <c r="DE102" s="15"/>
      <c r="DF102" s="15"/>
      <c r="DG102" s="15"/>
      <c r="DH102" s="15"/>
      <c r="DI102" s="15"/>
      <c r="DJ102" s="15"/>
      <c r="DK102" s="15"/>
      <c r="DL102" s="15"/>
    </row>
    <row r="103" spans="5:116" ht="8.15" customHeight="1">
      <c r="E103" s="238"/>
      <c r="F103" s="239"/>
      <c r="G103" s="232"/>
      <c r="H103" s="225"/>
      <c r="I103" s="233"/>
      <c r="J103" s="224"/>
      <c r="K103" s="225"/>
      <c r="L103" s="225"/>
      <c r="M103" s="226"/>
      <c r="N103" s="215"/>
      <c r="O103" s="216"/>
      <c r="P103" s="216"/>
      <c r="Q103" s="216"/>
      <c r="R103" s="216"/>
      <c r="S103" s="216"/>
      <c r="T103" s="216"/>
      <c r="U103" s="216"/>
      <c r="V103" s="217"/>
      <c r="W103" s="215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7"/>
      <c r="AP103" s="251"/>
      <c r="AQ103" s="249"/>
      <c r="AR103" s="249"/>
      <c r="AS103" s="249"/>
      <c r="AT103" s="249"/>
      <c r="AU103" s="249"/>
      <c r="AV103" s="249"/>
      <c r="AW103" s="249"/>
      <c r="AX103" s="249"/>
      <c r="AY103" s="249"/>
      <c r="AZ103" s="249"/>
      <c r="BA103" s="249"/>
      <c r="BB103" s="249"/>
      <c r="BC103" s="249"/>
      <c r="BD103" s="249"/>
      <c r="BE103" s="249"/>
      <c r="BF103" s="249"/>
      <c r="BG103" s="249"/>
      <c r="BH103" s="250"/>
      <c r="BI103" s="242"/>
      <c r="BJ103" s="243"/>
      <c r="BK103" s="243"/>
      <c r="BL103" s="83"/>
      <c r="BM103" s="283"/>
      <c r="BN103" s="283"/>
      <c r="BO103" s="283"/>
      <c r="BP103" s="283"/>
      <c r="BQ103" s="246"/>
      <c r="BR103" s="246"/>
      <c r="BS103" s="247"/>
      <c r="BT103" s="271"/>
      <c r="BU103" s="272"/>
      <c r="BV103" s="272"/>
      <c r="BW103" s="279"/>
      <c r="BX103" s="271"/>
      <c r="BY103" s="272"/>
      <c r="BZ103" s="272"/>
      <c r="CA103" s="279"/>
      <c r="CB103" s="271"/>
      <c r="CC103" s="272"/>
      <c r="CD103" s="272"/>
      <c r="CE103" s="273"/>
      <c r="CF103" s="215"/>
      <c r="CG103" s="216"/>
      <c r="CH103" s="216"/>
      <c r="CI103" s="217"/>
      <c r="CJ103" s="4"/>
      <c r="CL103" s="16"/>
      <c r="CM103" s="15" t="s">
        <v>61</v>
      </c>
      <c r="CN103" s="29" t="s">
        <v>136</v>
      </c>
      <c r="CO103" s="29" t="s">
        <v>137</v>
      </c>
      <c r="CP103" s="29" t="s">
        <v>138</v>
      </c>
      <c r="CQ103" s="15" t="s">
        <v>139</v>
      </c>
      <c r="CR103" s="18"/>
      <c r="DC103" s="62"/>
      <c r="DD103" s="15"/>
      <c r="DE103" s="15"/>
      <c r="DF103" s="15"/>
      <c r="DG103" s="15"/>
      <c r="DH103" s="15"/>
      <c r="DI103" s="15"/>
      <c r="DJ103" s="15"/>
      <c r="DK103" s="15"/>
      <c r="DL103" s="15"/>
    </row>
    <row r="104" spans="5:116" ht="8.15" customHeight="1">
      <c r="E104" s="238"/>
      <c r="F104" s="239"/>
      <c r="G104" s="232"/>
      <c r="H104" s="225"/>
      <c r="I104" s="233"/>
      <c r="J104" s="224"/>
      <c r="K104" s="225"/>
      <c r="L104" s="225"/>
      <c r="M104" s="226"/>
      <c r="N104" s="215"/>
      <c r="O104" s="216"/>
      <c r="P104" s="216"/>
      <c r="Q104" s="216"/>
      <c r="R104" s="216"/>
      <c r="S104" s="216"/>
      <c r="T104" s="216"/>
      <c r="U104" s="216"/>
      <c r="V104" s="217"/>
      <c r="W104" s="215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7"/>
      <c r="AP104" s="251"/>
      <c r="AQ104" s="249"/>
      <c r="AR104" s="249"/>
      <c r="AS104" s="249"/>
      <c r="AT104" s="249"/>
      <c r="AU104" s="249"/>
      <c r="AV104" s="249"/>
      <c r="AW104" s="249"/>
      <c r="AX104" s="249"/>
      <c r="AY104" s="249"/>
      <c r="AZ104" s="249"/>
      <c r="BA104" s="249"/>
      <c r="BB104" s="249"/>
      <c r="BC104" s="249"/>
      <c r="BD104" s="249"/>
      <c r="BE104" s="249"/>
      <c r="BF104" s="249"/>
      <c r="BG104" s="249"/>
      <c r="BH104" s="250"/>
      <c r="BI104" s="242" t="s">
        <v>213</v>
      </c>
      <c r="BJ104" s="243"/>
      <c r="BK104" s="243"/>
      <c r="BL104" s="190"/>
      <c r="BM104" s="286"/>
      <c r="BN104" s="286"/>
      <c r="BO104" s="286"/>
      <c r="BP104" s="286"/>
      <c r="BQ104" s="246" t="s">
        <v>111</v>
      </c>
      <c r="BR104" s="246"/>
      <c r="BS104" s="247"/>
      <c r="BT104" s="271"/>
      <c r="BU104" s="272"/>
      <c r="BV104" s="272"/>
      <c r="BW104" s="279"/>
      <c r="BX104" s="271"/>
      <c r="BY104" s="272"/>
      <c r="BZ104" s="272"/>
      <c r="CA104" s="279"/>
      <c r="CB104" s="271"/>
      <c r="CC104" s="272"/>
      <c r="CD104" s="272"/>
      <c r="CE104" s="273"/>
      <c r="CF104" s="215"/>
      <c r="CG104" s="216"/>
      <c r="CH104" s="216"/>
      <c r="CI104" s="217"/>
      <c r="CJ104" s="4"/>
      <c r="CL104" s="16"/>
      <c r="CM104" s="15" t="str">
        <f>IF(BM96="","",BM96)</f>
        <v/>
      </c>
      <c r="CN104" s="15" t="str">
        <f>IF(BM109="","",BM109)</f>
        <v/>
      </c>
      <c r="CO104" s="15" t="str">
        <f>BM122</f>
        <v/>
      </c>
      <c r="CP104" s="15" t="str">
        <f>IF(OR(CN104="",CO104=""),"",IF(CN104&gt;(CM101-CO104),"×","〇"))</f>
        <v/>
      </c>
      <c r="CQ104" s="15" t="str">
        <f>IF(OR(CN104="",CO104=""),"",IF(OR(CN104&gt;CM101,CO104&gt;CN101),"×","〇"))</f>
        <v/>
      </c>
      <c r="CR104" s="18"/>
      <c r="DC104" s="62"/>
      <c r="DD104" s="15"/>
      <c r="DE104" s="15"/>
      <c r="DF104" s="15"/>
      <c r="DG104" s="15"/>
      <c r="DH104" s="15"/>
      <c r="DI104" s="15"/>
      <c r="DJ104" s="15"/>
      <c r="DK104" s="15"/>
      <c r="DL104" s="15"/>
    </row>
    <row r="105" spans="5:116" ht="8.15" customHeight="1">
      <c r="E105" s="238"/>
      <c r="F105" s="239"/>
      <c r="G105" s="232"/>
      <c r="H105" s="225"/>
      <c r="I105" s="233"/>
      <c r="J105" s="224"/>
      <c r="K105" s="225"/>
      <c r="L105" s="225"/>
      <c r="M105" s="226"/>
      <c r="N105" s="215"/>
      <c r="O105" s="216"/>
      <c r="P105" s="216"/>
      <c r="Q105" s="216"/>
      <c r="R105" s="216"/>
      <c r="S105" s="216"/>
      <c r="T105" s="216"/>
      <c r="U105" s="216"/>
      <c r="V105" s="217"/>
      <c r="W105" s="215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7"/>
      <c r="AP105" s="251"/>
      <c r="AQ105" s="249"/>
      <c r="AR105" s="249"/>
      <c r="AS105" s="249"/>
      <c r="AT105" s="249"/>
      <c r="AU105" s="249"/>
      <c r="AV105" s="249"/>
      <c r="AW105" s="249"/>
      <c r="AX105" s="249"/>
      <c r="AY105" s="249"/>
      <c r="AZ105" s="249"/>
      <c r="BA105" s="249"/>
      <c r="BB105" s="249"/>
      <c r="BC105" s="249"/>
      <c r="BD105" s="249"/>
      <c r="BE105" s="249"/>
      <c r="BF105" s="249"/>
      <c r="BG105" s="249"/>
      <c r="BH105" s="250"/>
      <c r="BI105" s="242"/>
      <c r="BJ105" s="243"/>
      <c r="BK105" s="243"/>
      <c r="BL105" s="83"/>
      <c r="BM105" s="283"/>
      <c r="BN105" s="283"/>
      <c r="BO105" s="283"/>
      <c r="BP105" s="283"/>
      <c r="BQ105" s="246"/>
      <c r="BR105" s="246"/>
      <c r="BS105" s="247"/>
      <c r="BT105" s="271"/>
      <c r="BU105" s="272"/>
      <c r="BV105" s="272"/>
      <c r="BW105" s="279"/>
      <c r="BX105" s="271"/>
      <c r="BY105" s="272"/>
      <c r="BZ105" s="272"/>
      <c r="CA105" s="279"/>
      <c r="CB105" s="271"/>
      <c r="CC105" s="272"/>
      <c r="CD105" s="272"/>
      <c r="CE105" s="273"/>
      <c r="CF105" s="215"/>
      <c r="CG105" s="216"/>
      <c r="CH105" s="216"/>
      <c r="CI105" s="217"/>
      <c r="CJ105" s="4"/>
      <c r="CL105" s="16"/>
      <c r="CM105" s="15" t="s">
        <v>215</v>
      </c>
      <c r="CN105" s="28"/>
      <c r="CO105" s="34"/>
      <c r="CP105" s="34"/>
      <c r="CQ105" s="39"/>
      <c r="CR105" s="19"/>
      <c r="DC105" s="62"/>
      <c r="DD105" s="15"/>
      <c r="DE105" s="15"/>
      <c r="DF105" s="15"/>
      <c r="DG105" s="15"/>
      <c r="DH105" s="15"/>
      <c r="DI105" s="15"/>
      <c r="DJ105" s="15"/>
      <c r="DK105" s="15"/>
      <c r="DL105" s="15"/>
    </row>
    <row r="106" spans="5:116" ht="8.15" customHeight="1">
      <c r="E106" s="238"/>
      <c r="F106" s="239"/>
      <c r="G106" s="232"/>
      <c r="H106" s="225"/>
      <c r="I106" s="233"/>
      <c r="J106" s="224"/>
      <c r="K106" s="225"/>
      <c r="L106" s="225"/>
      <c r="M106" s="226"/>
      <c r="N106" s="215"/>
      <c r="O106" s="216"/>
      <c r="P106" s="216"/>
      <c r="Q106" s="216"/>
      <c r="R106" s="216"/>
      <c r="S106" s="216"/>
      <c r="T106" s="216"/>
      <c r="U106" s="216"/>
      <c r="V106" s="217"/>
      <c r="W106" s="215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7"/>
      <c r="AP106" s="185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186"/>
      <c r="BI106" s="87"/>
      <c r="BJ106" s="88"/>
      <c r="BK106" s="88"/>
      <c r="BL106" s="190"/>
      <c r="BM106" s="51"/>
      <c r="BN106" s="51"/>
      <c r="BO106" s="51"/>
      <c r="BP106" s="51"/>
      <c r="BQ106" s="210"/>
      <c r="BR106" s="210"/>
      <c r="BS106" s="89"/>
      <c r="BT106" s="271"/>
      <c r="BU106" s="272"/>
      <c r="BV106" s="272"/>
      <c r="BW106" s="279"/>
      <c r="BX106" s="271"/>
      <c r="BY106" s="272"/>
      <c r="BZ106" s="272"/>
      <c r="CA106" s="279"/>
      <c r="CB106" s="271"/>
      <c r="CC106" s="272"/>
      <c r="CD106" s="272"/>
      <c r="CE106" s="273"/>
      <c r="CF106" s="215"/>
      <c r="CG106" s="216"/>
      <c r="CH106" s="216"/>
      <c r="CI106" s="217"/>
      <c r="CJ106" s="4"/>
      <c r="CL106" s="16"/>
      <c r="CM106" s="15" t="s">
        <v>61</v>
      </c>
      <c r="CN106" s="15" t="s">
        <v>136</v>
      </c>
      <c r="CO106" s="15" t="s">
        <v>137</v>
      </c>
      <c r="CP106" s="15" t="s">
        <v>138</v>
      </c>
      <c r="CQ106" s="15" t="s">
        <v>139</v>
      </c>
      <c r="CR106" s="19"/>
      <c r="DC106" s="62"/>
      <c r="DD106" s="15"/>
      <c r="DE106" s="15"/>
      <c r="DF106" s="15"/>
      <c r="DG106" s="15"/>
      <c r="DH106" s="15"/>
      <c r="DI106" s="15"/>
      <c r="DJ106" s="15"/>
      <c r="DK106" s="15"/>
      <c r="DL106" s="15"/>
    </row>
    <row r="107" spans="5:116" ht="8.15" customHeight="1">
      <c r="E107" s="238"/>
      <c r="F107" s="239"/>
      <c r="G107" s="232"/>
      <c r="H107" s="225"/>
      <c r="I107" s="233"/>
      <c r="J107" s="224"/>
      <c r="K107" s="225"/>
      <c r="L107" s="225"/>
      <c r="M107" s="226"/>
      <c r="N107" s="215"/>
      <c r="O107" s="216"/>
      <c r="P107" s="216"/>
      <c r="Q107" s="216"/>
      <c r="R107" s="216"/>
      <c r="S107" s="216"/>
      <c r="T107" s="216"/>
      <c r="U107" s="216"/>
      <c r="V107" s="217"/>
      <c r="W107" s="215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7"/>
      <c r="AP107" s="252" t="s">
        <v>175</v>
      </c>
      <c r="AQ107" s="253"/>
      <c r="AR107" s="253"/>
      <c r="AS107" s="253"/>
      <c r="AT107" s="253"/>
      <c r="AU107" s="253"/>
      <c r="AV107" s="253"/>
      <c r="AW107" s="253"/>
      <c r="AX107" s="253"/>
      <c r="AY107" s="253"/>
      <c r="AZ107" s="254"/>
      <c r="BA107" s="254"/>
      <c r="BB107" s="254"/>
      <c r="BC107" s="254"/>
      <c r="BD107" s="254"/>
      <c r="BE107" s="256" t="s">
        <v>111</v>
      </c>
      <c r="BF107" s="256"/>
      <c r="BG107" s="256"/>
      <c r="BH107" s="49"/>
      <c r="BI107" s="716" t="s">
        <v>31</v>
      </c>
      <c r="BJ107" s="717"/>
      <c r="BK107" s="717"/>
      <c r="BL107" s="717"/>
      <c r="BM107" s="717"/>
      <c r="BN107" s="717"/>
      <c r="BO107" s="717"/>
      <c r="BP107" s="717"/>
      <c r="BQ107" s="717"/>
      <c r="BR107" s="717"/>
      <c r="BS107" s="718"/>
      <c r="BT107" s="271"/>
      <c r="BU107" s="272"/>
      <c r="BV107" s="272"/>
      <c r="BW107" s="279"/>
      <c r="BX107" s="271"/>
      <c r="BY107" s="272"/>
      <c r="BZ107" s="272"/>
      <c r="CA107" s="279"/>
      <c r="CB107" s="271"/>
      <c r="CC107" s="272"/>
      <c r="CD107" s="272"/>
      <c r="CE107" s="273"/>
      <c r="CF107" s="215"/>
      <c r="CG107" s="216"/>
      <c r="CH107" s="216"/>
      <c r="CI107" s="217"/>
      <c r="CJ107" s="4"/>
      <c r="CL107" s="16"/>
      <c r="CM107" s="15" t="str">
        <f>IF(BM98="","",BM98)</f>
        <v/>
      </c>
      <c r="CN107" s="15" t="str">
        <f>IF(BM111="","",BM111)</f>
        <v/>
      </c>
      <c r="CO107" s="15" t="str">
        <f>BM124</f>
        <v/>
      </c>
      <c r="CP107" s="15" t="str">
        <f>IF(OR(CN107="",CO107=""),"",IF(CN107&gt;(CM101-CO107),"×","〇"))</f>
        <v/>
      </c>
      <c r="CQ107" s="15" t="str">
        <f>IF(OR(CN107="",CO107=""),"",IF(OR(CN107&gt;CM101,CO107&gt;CN101),"×","〇"))</f>
        <v/>
      </c>
      <c r="DC107" s="62"/>
      <c r="DD107" s="152"/>
      <c r="DE107" s="15"/>
      <c r="DF107" s="15"/>
      <c r="DG107" s="15"/>
      <c r="DH107" s="15"/>
      <c r="DI107" s="15"/>
      <c r="DJ107" s="15"/>
      <c r="DK107" s="15"/>
      <c r="DL107" s="15"/>
    </row>
    <row r="108" spans="5:116" ht="8.15" customHeight="1">
      <c r="E108" s="238"/>
      <c r="F108" s="239"/>
      <c r="G108" s="232"/>
      <c r="H108" s="225"/>
      <c r="I108" s="233"/>
      <c r="J108" s="224"/>
      <c r="K108" s="225"/>
      <c r="L108" s="225"/>
      <c r="M108" s="226"/>
      <c r="N108" s="215"/>
      <c r="O108" s="216"/>
      <c r="P108" s="216"/>
      <c r="Q108" s="216"/>
      <c r="R108" s="216"/>
      <c r="S108" s="216"/>
      <c r="T108" s="216"/>
      <c r="U108" s="216"/>
      <c r="V108" s="217"/>
      <c r="W108" s="215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7"/>
      <c r="AP108" s="252"/>
      <c r="AQ108" s="253"/>
      <c r="AR108" s="253"/>
      <c r="AS108" s="253"/>
      <c r="AT108" s="253"/>
      <c r="AU108" s="253"/>
      <c r="AV108" s="253"/>
      <c r="AW108" s="253"/>
      <c r="AX108" s="253"/>
      <c r="AY108" s="253"/>
      <c r="AZ108" s="255"/>
      <c r="BA108" s="255"/>
      <c r="BB108" s="255"/>
      <c r="BC108" s="255"/>
      <c r="BD108" s="255"/>
      <c r="BE108" s="256"/>
      <c r="BF108" s="256"/>
      <c r="BG108" s="256"/>
      <c r="BH108" s="49"/>
      <c r="BI108" s="719"/>
      <c r="BJ108" s="717"/>
      <c r="BK108" s="717"/>
      <c r="BL108" s="717"/>
      <c r="BM108" s="717"/>
      <c r="BN108" s="717"/>
      <c r="BO108" s="717"/>
      <c r="BP108" s="717"/>
      <c r="BQ108" s="717"/>
      <c r="BR108" s="717"/>
      <c r="BS108" s="718"/>
      <c r="BT108" s="271"/>
      <c r="BU108" s="272"/>
      <c r="BV108" s="272"/>
      <c r="BW108" s="279"/>
      <c r="BX108" s="271"/>
      <c r="BY108" s="272"/>
      <c r="BZ108" s="272"/>
      <c r="CA108" s="279"/>
      <c r="CB108" s="271"/>
      <c r="CC108" s="272"/>
      <c r="CD108" s="272"/>
      <c r="CE108" s="273"/>
      <c r="CF108" s="215"/>
      <c r="CG108" s="216"/>
      <c r="CH108" s="216"/>
      <c r="CI108" s="217"/>
      <c r="CJ108" s="4"/>
      <c r="CM108" s="15" t="s">
        <v>216</v>
      </c>
      <c r="CN108" s="28"/>
      <c r="CO108" s="34"/>
      <c r="CP108" s="34"/>
      <c r="CQ108" s="39"/>
      <c r="CR108" s="183"/>
      <c r="DC108" s="62"/>
      <c r="DD108" s="152"/>
      <c r="DE108" s="15"/>
      <c r="DF108" s="15"/>
      <c r="DG108" s="15"/>
      <c r="DH108" s="15"/>
      <c r="DI108" s="15"/>
      <c r="DJ108" s="15"/>
      <c r="DK108" s="15"/>
      <c r="DL108" s="15"/>
    </row>
    <row r="109" spans="5:116" ht="8.15" customHeight="1">
      <c r="E109" s="238"/>
      <c r="F109" s="239"/>
      <c r="G109" s="232"/>
      <c r="H109" s="225"/>
      <c r="I109" s="233"/>
      <c r="J109" s="224"/>
      <c r="K109" s="225"/>
      <c r="L109" s="225"/>
      <c r="M109" s="226"/>
      <c r="N109" s="215"/>
      <c r="O109" s="216"/>
      <c r="P109" s="216"/>
      <c r="Q109" s="216"/>
      <c r="R109" s="216"/>
      <c r="S109" s="216"/>
      <c r="T109" s="216"/>
      <c r="U109" s="216"/>
      <c r="V109" s="217"/>
      <c r="W109" s="215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7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242" t="s">
        <v>178</v>
      </c>
      <c r="BJ109" s="243"/>
      <c r="BK109" s="243"/>
      <c r="BL109" s="49"/>
      <c r="BM109" s="720"/>
      <c r="BN109" s="286"/>
      <c r="BO109" s="286"/>
      <c r="BP109" s="286"/>
      <c r="BQ109" s="246" t="s">
        <v>111</v>
      </c>
      <c r="BR109" s="284"/>
      <c r="BS109" s="285"/>
      <c r="BT109" s="271"/>
      <c r="BU109" s="272"/>
      <c r="BV109" s="272"/>
      <c r="BW109" s="279"/>
      <c r="BX109" s="271"/>
      <c r="BY109" s="272"/>
      <c r="BZ109" s="272"/>
      <c r="CA109" s="279"/>
      <c r="CB109" s="271"/>
      <c r="CC109" s="272"/>
      <c r="CD109" s="272"/>
      <c r="CE109" s="273"/>
      <c r="CF109" s="215"/>
      <c r="CG109" s="216"/>
      <c r="CH109" s="216"/>
      <c r="CI109" s="217"/>
      <c r="CJ109" s="4"/>
      <c r="CM109" s="15" t="s">
        <v>61</v>
      </c>
      <c r="CN109" s="15" t="s">
        <v>136</v>
      </c>
      <c r="CO109" s="15" t="s">
        <v>137</v>
      </c>
      <c r="CP109" s="15" t="s">
        <v>138</v>
      </c>
      <c r="CQ109" s="15" t="s">
        <v>139</v>
      </c>
      <c r="CR109" s="183"/>
      <c r="DC109" s="62"/>
      <c r="DD109" s="15"/>
      <c r="DE109" s="15"/>
      <c r="DF109" s="15"/>
      <c r="DG109" s="15"/>
      <c r="DH109" s="15"/>
      <c r="DI109" s="15"/>
      <c r="DJ109" s="15"/>
      <c r="DK109" s="15"/>
      <c r="DL109" s="15"/>
    </row>
    <row r="110" spans="5:116" ht="8.15" customHeight="1">
      <c r="E110" s="238"/>
      <c r="F110" s="239"/>
      <c r="G110" s="232"/>
      <c r="H110" s="225"/>
      <c r="I110" s="233"/>
      <c r="J110" s="224"/>
      <c r="K110" s="225"/>
      <c r="L110" s="225"/>
      <c r="M110" s="226"/>
      <c r="N110" s="215"/>
      <c r="O110" s="216"/>
      <c r="P110" s="216"/>
      <c r="Q110" s="216"/>
      <c r="R110" s="216"/>
      <c r="S110" s="216"/>
      <c r="T110" s="216"/>
      <c r="U110" s="216"/>
      <c r="V110" s="217"/>
      <c r="W110" s="215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7"/>
      <c r="AP110" s="257" t="s">
        <v>174</v>
      </c>
      <c r="AQ110" s="258"/>
      <c r="AR110" s="258"/>
      <c r="AS110" s="258"/>
      <c r="AT110" s="258"/>
      <c r="AU110" s="258"/>
      <c r="AV110" s="258"/>
      <c r="AW110" s="258"/>
      <c r="AX110" s="258"/>
      <c r="AY110" s="258"/>
      <c r="AZ110" s="254"/>
      <c r="BA110" s="254"/>
      <c r="BB110" s="254"/>
      <c r="BC110" s="254"/>
      <c r="BD110" s="254"/>
      <c r="BE110" s="256" t="s">
        <v>111</v>
      </c>
      <c r="BF110" s="256"/>
      <c r="BG110" s="256"/>
      <c r="BH110" s="74"/>
      <c r="BI110" s="242"/>
      <c r="BJ110" s="243"/>
      <c r="BK110" s="243"/>
      <c r="BL110" s="58"/>
      <c r="BM110" s="283"/>
      <c r="BN110" s="283"/>
      <c r="BO110" s="283"/>
      <c r="BP110" s="283"/>
      <c r="BQ110" s="284"/>
      <c r="BR110" s="284"/>
      <c r="BS110" s="285"/>
      <c r="BT110" s="271"/>
      <c r="BU110" s="272"/>
      <c r="BV110" s="272"/>
      <c r="BW110" s="279"/>
      <c r="BX110" s="271"/>
      <c r="BY110" s="272"/>
      <c r="BZ110" s="272"/>
      <c r="CA110" s="279"/>
      <c r="CB110" s="271"/>
      <c r="CC110" s="272"/>
      <c r="CD110" s="272"/>
      <c r="CE110" s="273"/>
      <c r="CF110" s="215"/>
      <c r="CG110" s="216"/>
      <c r="CH110" s="216"/>
      <c r="CI110" s="217"/>
      <c r="CJ110" s="4"/>
      <c r="CM110" s="15" t="str">
        <f>IF(BM100="","",BM100)</f>
        <v/>
      </c>
      <c r="CN110" s="15" t="str">
        <f>IF(BM113="","",BM113)</f>
        <v/>
      </c>
      <c r="CO110" s="15" t="str">
        <f>BM126</f>
        <v/>
      </c>
      <c r="CP110" s="15" t="str">
        <f>IF(OR(CN110="",CO110=""),"",IF(CN110&gt;(CM101-CO110),"×","〇"))</f>
        <v/>
      </c>
      <c r="CQ110" s="15" t="str">
        <f>IF(OR(CN110="",CO110=""),"",IF(OR(CN110&gt;CM101,CO110&gt;CN101),"×","〇"))</f>
        <v/>
      </c>
      <c r="DC110" s="62"/>
      <c r="DD110" s="15"/>
      <c r="DE110" s="15"/>
      <c r="DF110" s="15"/>
      <c r="DG110" s="15"/>
      <c r="DH110" s="15"/>
      <c r="DI110" s="15"/>
      <c r="DJ110" s="15"/>
      <c r="DK110" s="15"/>
      <c r="DL110" s="15"/>
    </row>
    <row r="111" spans="5:116" ht="8.15" customHeight="1">
      <c r="E111" s="238"/>
      <c r="F111" s="239"/>
      <c r="G111" s="232"/>
      <c r="H111" s="225"/>
      <c r="I111" s="233"/>
      <c r="J111" s="224"/>
      <c r="K111" s="225"/>
      <c r="L111" s="225"/>
      <c r="M111" s="226"/>
      <c r="N111" s="215"/>
      <c r="O111" s="216"/>
      <c r="P111" s="216"/>
      <c r="Q111" s="216"/>
      <c r="R111" s="216"/>
      <c r="S111" s="216"/>
      <c r="T111" s="216"/>
      <c r="U111" s="216"/>
      <c r="V111" s="217"/>
      <c r="W111" s="215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7"/>
      <c r="AP111" s="257"/>
      <c r="AQ111" s="258"/>
      <c r="AR111" s="258"/>
      <c r="AS111" s="258"/>
      <c r="AT111" s="258"/>
      <c r="AU111" s="258"/>
      <c r="AV111" s="258"/>
      <c r="AW111" s="258"/>
      <c r="AX111" s="258"/>
      <c r="AY111" s="258"/>
      <c r="AZ111" s="255"/>
      <c r="BA111" s="255"/>
      <c r="BB111" s="255"/>
      <c r="BC111" s="255"/>
      <c r="BD111" s="255"/>
      <c r="BE111" s="256"/>
      <c r="BF111" s="256"/>
      <c r="BG111" s="256"/>
      <c r="BH111" s="74"/>
      <c r="BI111" s="242" t="s">
        <v>179</v>
      </c>
      <c r="BJ111" s="243"/>
      <c r="BK111" s="243"/>
      <c r="BL111" s="49"/>
      <c r="BM111" s="281"/>
      <c r="BN111" s="282"/>
      <c r="BO111" s="282"/>
      <c r="BP111" s="282"/>
      <c r="BQ111" s="246" t="s">
        <v>111</v>
      </c>
      <c r="BR111" s="284"/>
      <c r="BS111" s="285"/>
      <c r="BT111" s="271"/>
      <c r="BU111" s="272"/>
      <c r="BV111" s="272"/>
      <c r="BW111" s="279"/>
      <c r="BX111" s="271"/>
      <c r="BY111" s="272"/>
      <c r="BZ111" s="272"/>
      <c r="CA111" s="279"/>
      <c r="CB111" s="271"/>
      <c r="CC111" s="272"/>
      <c r="CD111" s="272"/>
      <c r="CE111" s="273"/>
      <c r="CF111" s="215"/>
      <c r="CG111" s="216"/>
      <c r="CH111" s="216"/>
      <c r="CI111" s="217"/>
      <c r="CJ111" s="4"/>
      <c r="CM111" s="15" t="s">
        <v>217</v>
      </c>
      <c r="CN111" s="28"/>
      <c r="CO111" s="34"/>
      <c r="CP111" s="34"/>
      <c r="CQ111" s="39"/>
      <c r="DC111" s="62"/>
      <c r="DD111" s="15"/>
      <c r="DE111" s="15"/>
      <c r="DF111" s="15"/>
      <c r="DG111" s="15"/>
      <c r="DH111" s="15"/>
      <c r="DI111" s="15"/>
      <c r="DJ111" s="15"/>
      <c r="DK111" s="15"/>
      <c r="DL111" s="15"/>
    </row>
    <row r="112" spans="5:116" ht="8.15" customHeight="1">
      <c r="E112" s="238"/>
      <c r="F112" s="239"/>
      <c r="G112" s="232"/>
      <c r="H112" s="225"/>
      <c r="I112" s="233"/>
      <c r="J112" s="224"/>
      <c r="K112" s="225"/>
      <c r="L112" s="225"/>
      <c r="M112" s="226"/>
      <c r="N112" s="215"/>
      <c r="O112" s="216"/>
      <c r="P112" s="216"/>
      <c r="Q112" s="216"/>
      <c r="R112" s="216"/>
      <c r="S112" s="216"/>
      <c r="T112" s="216"/>
      <c r="U112" s="216"/>
      <c r="V112" s="217"/>
      <c r="W112" s="215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7"/>
      <c r="AP112" s="185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186"/>
      <c r="BI112" s="242"/>
      <c r="BJ112" s="243"/>
      <c r="BK112" s="243"/>
      <c r="BL112" s="59"/>
      <c r="BM112" s="283"/>
      <c r="BN112" s="283"/>
      <c r="BO112" s="283"/>
      <c r="BP112" s="283"/>
      <c r="BQ112" s="284"/>
      <c r="BR112" s="284"/>
      <c r="BS112" s="285"/>
      <c r="BT112" s="271"/>
      <c r="BU112" s="272"/>
      <c r="BV112" s="272"/>
      <c r="BW112" s="279"/>
      <c r="BX112" s="271"/>
      <c r="BY112" s="272"/>
      <c r="BZ112" s="272"/>
      <c r="CA112" s="279"/>
      <c r="CB112" s="271"/>
      <c r="CC112" s="272"/>
      <c r="CD112" s="272"/>
      <c r="CE112" s="273"/>
      <c r="CF112" s="215"/>
      <c r="CG112" s="216"/>
      <c r="CH112" s="216"/>
      <c r="CI112" s="217"/>
      <c r="CJ112" s="4"/>
      <c r="CM112" s="15" t="s">
        <v>61</v>
      </c>
      <c r="CN112" s="15" t="s">
        <v>136</v>
      </c>
      <c r="CO112" s="15" t="s">
        <v>137</v>
      </c>
      <c r="CP112" s="15" t="s">
        <v>138</v>
      </c>
      <c r="CQ112" s="15" t="s">
        <v>139</v>
      </c>
      <c r="DC112" s="62"/>
      <c r="DD112" s="15"/>
      <c r="DE112" s="15"/>
      <c r="DF112" s="15"/>
      <c r="DG112" s="15"/>
      <c r="DH112" s="15"/>
      <c r="DI112" s="15"/>
      <c r="DJ112" s="15"/>
      <c r="DK112" s="15"/>
      <c r="DL112" s="15"/>
    </row>
    <row r="113" spans="5:116" ht="8.15" customHeight="1">
      <c r="E113" s="238"/>
      <c r="F113" s="239"/>
      <c r="G113" s="232"/>
      <c r="H113" s="225"/>
      <c r="I113" s="233"/>
      <c r="J113" s="224"/>
      <c r="K113" s="225"/>
      <c r="L113" s="225"/>
      <c r="M113" s="226"/>
      <c r="N113" s="215"/>
      <c r="O113" s="216"/>
      <c r="P113" s="216"/>
      <c r="Q113" s="216"/>
      <c r="R113" s="216"/>
      <c r="S113" s="216"/>
      <c r="T113" s="216"/>
      <c r="U113" s="216"/>
      <c r="V113" s="217"/>
      <c r="W113" s="215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7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  <c r="BI113" s="242" t="s">
        <v>211</v>
      </c>
      <c r="BJ113" s="243"/>
      <c r="BK113" s="243"/>
      <c r="BL113" s="49"/>
      <c r="BM113" s="281"/>
      <c r="BN113" s="282"/>
      <c r="BO113" s="282"/>
      <c r="BP113" s="282"/>
      <c r="BQ113" s="246" t="s">
        <v>111</v>
      </c>
      <c r="BR113" s="284"/>
      <c r="BS113" s="285"/>
      <c r="BT113" s="271"/>
      <c r="BU113" s="272"/>
      <c r="BV113" s="272"/>
      <c r="BW113" s="279"/>
      <c r="BX113" s="271"/>
      <c r="BY113" s="272"/>
      <c r="BZ113" s="272"/>
      <c r="CA113" s="279"/>
      <c r="CB113" s="271"/>
      <c r="CC113" s="272"/>
      <c r="CD113" s="272"/>
      <c r="CE113" s="273"/>
      <c r="CF113" s="215"/>
      <c r="CG113" s="216"/>
      <c r="CH113" s="216"/>
      <c r="CI113" s="217"/>
      <c r="CJ113" s="4"/>
      <c r="CM113" s="15" t="str">
        <f>IF(BM102="","",BM102)</f>
        <v/>
      </c>
      <c r="CN113" s="15" t="str">
        <f>IF(BM115="","",BM115)</f>
        <v/>
      </c>
      <c r="CO113" s="15" t="str">
        <f>BM128</f>
        <v/>
      </c>
      <c r="CP113" s="15" t="str">
        <f>IF(OR(CN113="",CO113=""),"",IF(CN113="-","-",IF(CN113&gt;(CM101-CO113),"×","〇")))</f>
        <v/>
      </c>
      <c r="CQ113" s="15" t="str">
        <f>IF(OR(CN113="",CO113=""),"",IF(CN113="-","-",IF(OR(CN113&gt;CM101,CO113&gt;CN101),"×","〇")))</f>
        <v/>
      </c>
      <c r="DC113" s="62"/>
      <c r="DD113" s="15"/>
      <c r="DE113" s="15"/>
      <c r="DF113" s="15"/>
      <c r="DG113" s="15"/>
      <c r="DH113" s="15"/>
      <c r="DI113" s="15"/>
      <c r="DJ113" s="15"/>
      <c r="DK113" s="15"/>
      <c r="DL113" s="15"/>
    </row>
    <row r="114" spans="5:116" ht="8.15" customHeight="1">
      <c r="E114" s="238"/>
      <c r="F114" s="239"/>
      <c r="G114" s="232"/>
      <c r="H114" s="225"/>
      <c r="I114" s="233"/>
      <c r="J114" s="224"/>
      <c r="K114" s="225"/>
      <c r="L114" s="225"/>
      <c r="M114" s="226"/>
      <c r="N114" s="215"/>
      <c r="O114" s="216"/>
      <c r="P114" s="216"/>
      <c r="Q114" s="216"/>
      <c r="R114" s="216"/>
      <c r="S114" s="216"/>
      <c r="T114" s="216"/>
      <c r="U114" s="216"/>
      <c r="V114" s="217"/>
      <c r="W114" s="215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7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  <c r="BI114" s="242"/>
      <c r="BJ114" s="243"/>
      <c r="BK114" s="243"/>
      <c r="BL114" s="59"/>
      <c r="BM114" s="283"/>
      <c r="BN114" s="283"/>
      <c r="BO114" s="283"/>
      <c r="BP114" s="283"/>
      <c r="BQ114" s="284"/>
      <c r="BR114" s="284"/>
      <c r="BS114" s="285"/>
      <c r="BT114" s="271"/>
      <c r="BU114" s="272"/>
      <c r="BV114" s="272"/>
      <c r="BW114" s="279"/>
      <c r="BX114" s="271"/>
      <c r="BY114" s="272"/>
      <c r="BZ114" s="272"/>
      <c r="CA114" s="279"/>
      <c r="CB114" s="271"/>
      <c r="CC114" s="272"/>
      <c r="CD114" s="272"/>
      <c r="CE114" s="273"/>
      <c r="CF114" s="215"/>
      <c r="CG114" s="216"/>
      <c r="CH114" s="216"/>
      <c r="CI114" s="217"/>
      <c r="CJ114" s="4"/>
      <c r="CK114" s="16"/>
      <c r="CM114" s="15" t="s">
        <v>218</v>
      </c>
      <c r="CN114" s="28"/>
      <c r="CO114" s="34"/>
      <c r="CP114" s="34"/>
      <c r="CQ114" s="39"/>
      <c r="DC114" s="62"/>
      <c r="DD114" s="15"/>
      <c r="DE114" s="15"/>
      <c r="DF114" s="15"/>
      <c r="DG114" s="15"/>
      <c r="DH114" s="15"/>
      <c r="DI114" s="15"/>
      <c r="DJ114" s="15"/>
      <c r="DK114" s="15"/>
      <c r="DL114" s="15"/>
    </row>
    <row r="115" spans="5:116" ht="8.15" customHeight="1">
      <c r="E115" s="238"/>
      <c r="F115" s="239"/>
      <c r="G115" s="232"/>
      <c r="H115" s="225"/>
      <c r="I115" s="233"/>
      <c r="J115" s="224"/>
      <c r="K115" s="225"/>
      <c r="L115" s="225"/>
      <c r="M115" s="226"/>
      <c r="N115" s="215"/>
      <c r="O115" s="216"/>
      <c r="P115" s="216"/>
      <c r="Q115" s="216"/>
      <c r="R115" s="216"/>
      <c r="S115" s="216"/>
      <c r="T115" s="216"/>
      <c r="U115" s="216"/>
      <c r="V115" s="217"/>
      <c r="W115" s="215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7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  <c r="BI115" s="242" t="s">
        <v>212</v>
      </c>
      <c r="BJ115" s="243"/>
      <c r="BK115" s="243"/>
      <c r="BL115" s="49"/>
      <c r="BM115" s="286"/>
      <c r="BN115" s="286"/>
      <c r="BO115" s="286"/>
      <c r="BP115" s="286"/>
      <c r="BQ115" s="246" t="s">
        <v>111</v>
      </c>
      <c r="BR115" s="284"/>
      <c r="BS115" s="285"/>
      <c r="BT115" s="271"/>
      <c r="BU115" s="272"/>
      <c r="BV115" s="272"/>
      <c r="BW115" s="279"/>
      <c r="BX115" s="271"/>
      <c r="BY115" s="272"/>
      <c r="BZ115" s="272"/>
      <c r="CA115" s="279"/>
      <c r="CB115" s="271"/>
      <c r="CC115" s="272"/>
      <c r="CD115" s="272"/>
      <c r="CE115" s="273"/>
      <c r="CF115" s="215"/>
      <c r="CG115" s="216"/>
      <c r="CH115" s="216"/>
      <c r="CI115" s="217"/>
      <c r="CJ115" s="4"/>
      <c r="CK115" s="16"/>
      <c r="CM115" s="15" t="s">
        <v>61</v>
      </c>
      <c r="CN115" s="15" t="s">
        <v>136</v>
      </c>
      <c r="CO115" s="15" t="s">
        <v>137</v>
      </c>
      <c r="CP115" s="15" t="s">
        <v>138</v>
      </c>
      <c r="CQ115" s="15" t="s">
        <v>139</v>
      </c>
      <c r="DC115" s="62"/>
      <c r="DD115" s="15"/>
      <c r="DE115" s="15"/>
      <c r="DF115" s="15"/>
      <c r="DG115" s="15"/>
      <c r="DH115" s="15"/>
      <c r="DI115" s="15"/>
      <c r="DJ115" s="15"/>
      <c r="DK115" s="15"/>
      <c r="DL115" s="15"/>
    </row>
    <row r="116" spans="5:116" ht="8.15" customHeight="1">
      <c r="E116" s="238"/>
      <c r="F116" s="239"/>
      <c r="G116" s="232"/>
      <c r="H116" s="225"/>
      <c r="I116" s="233"/>
      <c r="J116" s="224"/>
      <c r="K116" s="225"/>
      <c r="L116" s="225"/>
      <c r="M116" s="226"/>
      <c r="N116" s="215"/>
      <c r="O116" s="216"/>
      <c r="P116" s="216"/>
      <c r="Q116" s="216"/>
      <c r="R116" s="216"/>
      <c r="S116" s="216"/>
      <c r="T116" s="216"/>
      <c r="U116" s="216"/>
      <c r="V116" s="217"/>
      <c r="W116" s="215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7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  <c r="BI116" s="242"/>
      <c r="BJ116" s="243"/>
      <c r="BK116" s="243"/>
      <c r="BL116" s="59"/>
      <c r="BM116" s="283"/>
      <c r="BN116" s="283"/>
      <c r="BO116" s="283"/>
      <c r="BP116" s="283"/>
      <c r="BQ116" s="284"/>
      <c r="BR116" s="284"/>
      <c r="BS116" s="285"/>
      <c r="BT116" s="271"/>
      <c r="BU116" s="272"/>
      <c r="BV116" s="272"/>
      <c r="BW116" s="279"/>
      <c r="BX116" s="271"/>
      <c r="BY116" s="272"/>
      <c r="BZ116" s="272"/>
      <c r="CA116" s="279"/>
      <c r="CB116" s="271"/>
      <c r="CC116" s="272"/>
      <c r="CD116" s="272"/>
      <c r="CE116" s="273"/>
      <c r="CF116" s="215"/>
      <c r="CG116" s="216"/>
      <c r="CH116" s="216"/>
      <c r="CI116" s="217"/>
      <c r="CJ116" s="4"/>
      <c r="CK116" s="16"/>
      <c r="CM116" s="15" t="str">
        <f>IF(BM104="","",BM104)</f>
        <v/>
      </c>
      <c r="CN116" s="15" t="str">
        <f>IF(BM117="","",BM117)</f>
        <v/>
      </c>
      <c r="CO116" s="15" t="str">
        <f>BM130</f>
        <v/>
      </c>
      <c r="CP116" s="15" t="str">
        <f>IF(OR(CN116="",CO116=""),"",IF(CN116="-","-",IF(CN116&gt;(CM101-CO116),"×","〇")))</f>
        <v/>
      </c>
      <c r="CQ116" s="15" t="str">
        <f>IF(OR(CN116="",CO116=""),"",IF(CN116="-","-",IF(OR(CN116&gt;CM101,CO116&gt;CN101),"×","〇")))</f>
        <v/>
      </c>
      <c r="DC116" s="62"/>
      <c r="DD116" s="15"/>
      <c r="DE116" s="15"/>
      <c r="DF116" s="15"/>
      <c r="DG116" s="15"/>
      <c r="DH116" s="15"/>
      <c r="DI116" s="15"/>
      <c r="DJ116" s="15"/>
      <c r="DK116" s="15"/>
      <c r="DL116" s="15"/>
    </row>
    <row r="117" spans="5:116" ht="8.15" customHeight="1">
      <c r="E117" s="238"/>
      <c r="F117" s="239"/>
      <c r="G117" s="232"/>
      <c r="H117" s="225"/>
      <c r="I117" s="233"/>
      <c r="J117" s="224"/>
      <c r="K117" s="225"/>
      <c r="L117" s="225"/>
      <c r="M117" s="226"/>
      <c r="N117" s="215"/>
      <c r="O117" s="216"/>
      <c r="P117" s="216"/>
      <c r="Q117" s="216"/>
      <c r="R117" s="216"/>
      <c r="S117" s="216"/>
      <c r="T117" s="216"/>
      <c r="U117" s="216"/>
      <c r="V117" s="217"/>
      <c r="W117" s="215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7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  <c r="BI117" s="242" t="s">
        <v>213</v>
      </c>
      <c r="BJ117" s="243"/>
      <c r="BK117" s="243"/>
      <c r="BL117" s="49"/>
      <c r="BM117" s="286"/>
      <c r="BN117" s="286"/>
      <c r="BO117" s="286"/>
      <c r="BP117" s="286"/>
      <c r="BQ117" s="246" t="s">
        <v>111</v>
      </c>
      <c r="BR117" s="284"/>
      <c r="BS117" s="285"/>
      <c r="BT117" s="271"/>
      <c r="BU117" s="272"/>
      <c r="BV117" s="272"/>
      <c r="BW117" s="279"/>
      <c r="BX117" s="271"/>
      <c r="BY117" s="272"/>
      <c r="BZ117" s="272"/>
      <c r="CA117" s="279"/>
      <c r="CB117" s="271"/>
      <c r="CC117" s="272"/>
      <c r="CD117" s="272"/>
      <c r="CE117" s="273"/>
      <c r="CF117" s="215"/>
      <c r="CG117" s="216"/>
      <c r="CH117" s="216"/>
      <c r="CI117" s="217"/>
      <c r="CJ117" s="4"/>
      <c r="CK117" s="16"/>
      <c r="CM117" s="15"/>
      <c r="CN117" s="15"/>
      <c r="CO117" s="15"/>
      <c r="CP117" s="15"/>
      <c r="CQ117" s="15"/>
      <c r="DC117" s="153"/>
      <c r="DD117" s="152"/>
      <c r="DE117" s="15"/>
      <c r="DF117" s="15"/>
      <c r="DG117" s="15"/>
      <c r="DH117" s="9"/>
      <c r="DI117" s="15"/>
      <c r="DJ117" s="15"/>
      <c r="DK117" s="15"/>
      <c r="DL117" s="15"/>
    </row>
    <row r="118" spans="5:116" ht="8.15" customHeight="1">
      <c r="E118" s="238"/>
      <c r="F118" s="239"/>
      <c r="G118" s="232"/>
      <c r="H118" s="225"/>
      <c r="I118" s="233"/>
      <c r="J118" s="224"/>
      <c r="K118" s="225"/>
      <c r="L118" s="225"/>
      <c r="M118" s="226"/>
      <c r="N118" s="215"/>
      <c r="O118" s="216"/>
      <c r="P118" s="216"/>
      <c r="Q118" s="216"/>
      <c r="R118" s="216"/>
      <c r="S118" s="216"/>
      <c r="T118" s="216"/>
      <c r="U118" s="216"/>
      <c r="V118" s="217"/>
      <c r="W118" s="215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7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42"/>
      <c r="BJ118" s="243"/>
      <c r="BK118" s="243"/>
      <c r="BL118" s="59"/>
      <c r="BM118" s="283"/>
      <c r="BN118" s="283"/>
      <c r="BO118" s="283"/>
      <c r="BP118" s="283"/>
      <c r="BQ118" s="284"/>
      <c r="BR118" s="284"/>
      <c r="BS118" s="285"/>
      <c r="BT118" s="271"/>
      <c r="BU118" s="272"/>
      <c r="BV118" s="272"/>
      <c r="BW118" s="279"/>
      <c r="BX118" s="271"/>
      <c r="BY118" s="272"/>
      <c r="BZ118" s="272"/>
      <c r="CA118" s="279"/>
      <c r="CB118" s="271"/>
      <c r="CC118" s="272"/>
      <c r="CD118" s="272"/>
      <c r="CE118" s="273"/>
      <c r="CF118" s="215"/>
      <c r="CG118" s="216"/>
      <c r="CH118" s="216"/>
      <c r="CI118" s="217"/>
      <c r="CJ118" s="4"/>
      <c r="CK118" s="16"/>
      <c r="CM118" s="28"/>
      <c r="CN118" s="15" t="s">
        <v>219</v>
      </c>
      <c r="CO118" s="15" t="s">
        <v>220</v>
      </c>
      <c r="CP118" s="15"/>
      <c r="CQ118" s="15"/>
      <c r="CS118" s="18"/>
      <c r="DC118" s="153"/>
      <c r="DD118" s="152"/>
      <c r="DE118" s="15"/>
      <c r="DF118" s="15"/>
      <c r="DG118" s="15"/>
      <c r="DH118" s="15"/>
      <c r="DI118" s="15"/>
      <c r="DJ118" s="15"/>
      <c r="DK118" s="15"/>
      <c r="DL118" s="15"/>
    </row>
    <row r="119" spans="5:116" ht="8.15" customHeight="1">
      <c r="E119" s="238"/>
      <c r="F119" s="239"/>
      <c r="G119" s="232"/>
      <c r="H119" s="225"/>
      <c r="I119" s="233"/>
      <c r="J119" s="224"/>
      <c r="K119" s="225"/>
      <c r="L119" s="225"/>
      <c r="M119" s="226"/>
      <c r="N119" s="215"/>
      <c r="O119" s="216"/>
      <c r="P119" s="216"/>
      <c r="Q119" s="216"/>
      <c r="R119" s="216"/>
      <c r="S119" s="216"/>
      <c r="T119" s="216"/>
      <c r="U119" s="216"/>
      <c r="V119" s="217"/>
      <c r="W119" s="215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7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90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271"/>
      <c r="BU119" s="272"/>
      <c r="BV119" s="272"/>
      <c r="BW119" s="279"/>
      <c r="BX119" s="271"/>
      <c r="BY119" s="272"/>
      <c r="BZ119" s="272"/>
      <c r="CA119" s="279"/>
      <c r="CB119" s="271"/>
      <c r="CC119" s="272"/>
      <c r="CD119" s="272"/>
      <c r="CE119" s="273"/>
      <c r="CF119" s="215"/>
      <c r="CG119" s="216"/>
      <c r="CH119" s="216"/>
      <c r="CI119" s="217"/>
      <c r="CJ119" s="4"/>
      <c r="CK119" s="16"/>
      <c r="CM119" s="28" t="s">
        <v>63</v>
      </c>
      <c r="CN119" s="15">
        <v>3</v>
      </c>
      <c r="CO119" s="192" t="str">
        <f>IF(AND(CP119="",CQ119=""),"",IF(AND(CP119="〇",CQ119="〇"),"〇",IF(AND(CP119="×",CQ119="×"),"×","△")))</f>
        <v/>
      </c>
      <c r="CP119" s="15" t="str">
        <f>IF(OR(CP104="",CP107="",CP110=""),"",IF(OR(CP104="×",CP107="×",CP110="×"),"×","〇"))</f>
        <v/>
      </c>
      <c r="CQ119" s="15" t="str">
        <f>IF(OR(CQ104="",CQ107="",CQ110=""),"",IF(OR(CQ104="×",CQ107="×",CQ110="×"),"×","〇"))</f>
        <v/>
      </c>
      <c r="CS119" s="18"/>
      <c r="DC119" s="153"/>
      <c r="DD119" s="152"/>
      <c r="DE119" s="15"/>
      <c r="DF119" s="15"/>
      <c r="DG119" s="15"/>
      <c r="DH119" s="15"/>
      <c r="DI119" s="15"/>
      <c r="DJ119" s="15"/>
      <c r="DK119" s="15"/>
      <c r="DL119" s="15"/>
    </row>
    <row r="120" spans="5:116" ht="8.15" customHeight="1">
      <c r="E120" s="238"/>
      <c r="F120" s="239"/>
      <c r="G120" s="232"/>
      <c r="H120" s="225"/>
      <c r="I120" s="233"/>
      <c r="J120" s="224"/>
      <c r="K120" s="225"/>
      <c r="L120" s="225"/>
      <c r="M120" s="226"/>
      <c r="N120" s="215"/>
      <c r="O120" s="216"/>
      <c r="P120" s="216"/>
      <c r="Q120" s="216"/>
      <c r="R120" s="216"/>
      <c r="S120" s="216"/>
      <c r="T120" s="216"/>
      <c r="U120" s="216"/>
      <c r="V120" s="217"/>
      <c r="W120" s="215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7"/>
      <c r="AP120" s="187"/>
      <c r="AQ120" s="195"/>
      <c r="AR120" s="195"/>
      <c r="AS120" s="195"/>
      <c r="AT120" s="195"/>
      <c r="AU120" s="195"/>
      <c r="AV120" s="195"/>
      <c r="AW120" s="195"/>
      <c r="AX120" s="195"/>
      <c r="AY120" s="195"/>
      <c r="AZ120" s="196"/>
      <c r="BA120" s="196"/>
      <c r="BB120" s="196"/>
      <c r="BC120" s="196"/>
      <c r="BD120" s="196"/>
      <c r="BE120" s="204"/>
      <c r="BF120" s="204"/>
      <c r="BG120" s="204"/>
      <c r="BH120" s="49"/>
      <c r="BI120" s="716" t="s">
        <v>72</v>
      </c>
      <c r="BJ120" s="323"/>
      <c r="BK120" s="323"/>
      <c r="BL120" s="323"/>
      <c r="BM120" s="323"/>
      <c r="BN120" s="323"/>
      <c r="BO120" s="323"/>
      <c r="BP120" s="323"/>
      <c r="BQ120" s="323"/>
      <c r="BR120" s="323"/>
      <c r="BS120" s="721"/>
      <c r="BT120" s="271"/>
      <c r="BU120" s="272"/>
      <c r="BV120" s="272"/>
      <c r="BW120" s="279"/>
      <c r="BX120" s="271"/>
      <c r="BY120" s="272"/>
      <c r="BZ120" s="272"/>
      <c r="CA120" s="279"/>
      <c r="CB120" s="271"/>
      <c r="CC120" s="272"/>
      <c r="CD120" s="272"/>
      <c r="CE120" s="273"/>
      <c r="CF120" s="215"/>
      <c r="CG120" s="216"/>
      <c r="CH120" s="216"/>
      <c r="CI120" s="217"/>
      <c r="CJ120" s="4"/>
      <c r="CK120" s="16"/>
      <c r="CM120" s="16"/>
      <c r="CN120" s="15">
        <v>4</v>
      </c>
      <c r="CO120" s="192" t="str">
        <f>IF(OR(CP120="",CQ120=""),"",IF(AND(CP120="〇",CQ120="〇"),"〇",IF(AND(CP120="×",CQ120="×"),"×","△")))</f>
        <v/>
      </c>
      <c r="CP120" s="15" t="str">
        <f>IF(OR(CP119="",CP113="",CP113="-"),"",IF(OR(CP119="×",CP113="×"),"×","〇"))</f>
        <v/>
      </c>
      <c r="CQ120" s="15" t="str">
        <f>IF(OR(CQ119="",CQ113="",CQ113="-"),"",IF(OR(CQ119="×",CQ113="×"),"×","〇"))</f>
        <v/>
      </c>
      <c r="CS120" s="18"/>
      <c r="DC120" s="153"/>
      <c r="DD120" s="152"/>
      <c r="DE120" s="15"/>
      <c r="DF120" s="15"/>
      <c r="DG120" s="15"/>
      <c r="DH120" s="15"/>
      <c r="DI120" s="15"/>
      <c r="DJ120" s="15"/>
      <c r="DK120" s="15"/>
      <c r="DL120" s="15"/>
    </row>
    <row r="121" spans="5:116" ht="8.15" customHeight="1" thickBot="1">
      <c r="E121" s="238"/>
      <c r="F121" s="239"/>
      <c r="G121" s="232"/>
      <c r="H121" s="225"/>
      <c r="I121" s="233"/>
      <c r="J121" s="224"/>
      <c r="K121" s="225"/>
      <c r="L121" s="225"/>
      <c r="M121" s="226"/>
      <c r="N121" s="215"/>
      <c r="O121" s="216"/>
      <c r="P121" s="216"/>
      <c r="Q121" s="216"/>
      <c r="R121" s="216"/>
      <c r="S121" s="216"/>
      <c r="T121" s="216"/>
      <c r="U121" s="216"/>
      <c r="V121" s="217"/>
      <c r="W121" s="215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7"/>
      <c r="AP121" s="187"/>
      <c r="AQ121" s="195"/>
      <c r="AR121" s="195"/>
      <c r="AS121" s="195"/>
      <c r="AT121" s="195"/>
      <c r="AU121" s="195"/>
      <c r="AV121" s="195"/>
      <c r="AW121" s="195"/>
      <c r="AX121" s="195"/>
      <c r="AY121" s="195"/>
      <c r="AZ121" s="196"/>
      <c r="BA121" s="196"/>
      <c r="BB121" s="196"/>
      <c r="BC121" s="196"/>
      <c r="BD121" s="196"/>
      <c r="BE121" s="204"/>
      <c r="BF121" s="204"/>
      <c r="BG121" s="204"/>
      <c r="BH121" s="49"/>
      <c r="BI121" s="716"/>
      <c r="BJ121" s="323"/>
      <c r="BK121" s="323"/>
      <c r="BL121" s="323"/>
      <c r="BM121" s="323"/>
      <c r="BN121" s="323"/>
      <c r="BO121" s="323"/>
      <c r="BP121" s="323"/>
      <c r="BQ121" s="323"/>
      <c r="BR121" s="323"/>
      <c r="BS121" s="721"/>
      <c r="BT121" s="271"/>
      <c r="BU121" s="272"/>
      <c r="BV121" s="272"/>
      <c r="BW121" s="279"/>
      <c r="BX121" s="271"/>
      <c r="BY121" s="272"/>
      <c r="BZ121" s="272"/>
      <c r="CA121" s="279"/>
      <c r="CB121" s="271"/>
      <c r="CC121" s="272"/>
      <c r="CD121" s="272"/>
      <c r="CE121" s="273"/>
      <c r="CF121" s="215"/>
      <c r="CG121" s="216"/>
      <c r="CH121" s="216"/>
      <c r="CI121" s="217"/>
      <c r="CJ121" s="4"/>
      <c r="CK121" s="16"/>
      <c r="CM121" s="16"/>
      <c r="CN121" s="15">
        <v>5</v>
      </c>
      <c r="CO121" s="193" t="str">
        <f>IF(OR(CP121="",CQ121=""),"",IF(AND(CP121="〇",CQ121="〇"),"〇",IF(AND(CP121="×",CQ121="×"),"×","△")))</f>
        <v/>
      </c>
      <c r="CP121" s="15" t="str">
        <f>IF(OR(CP120="",CP116=""),"",IF(OR(CP120="×",CP116="×"),"×","〇"))</f>
        <v/>
      </c>
      <c r="CQ121" s="15" t="str">
        <f>IF(OR(CQ120="",CQ116=""),"",IF(OR(CQ120="×",CQ116="×"),"×","〇"))</f>
        <v/>
      </c>
      <c r="CS121" s="18"/>
      <c r="DC121" s="153"/>
      <c r="DD121" s="152"/>
      <c r="DE121" s="15"/>
      <c r="DF121" s="15"/>
      <c r="DG121" s="15"/>
      <c r="DH121" s="15"/>
      <c r="DI121" s="15"/>
      <c r="DJ121" s="15"/>
      <c r="DK121" s="15"/>
      <c r="DL121" s="15"/>
    </row>
    <row r="122" spans="5:116" ht="8.15" customHeight="1" thickBot="1">
      <c r="E122" s="238"/>
      <c r="F122" s="239"/>
      <c r="G122" s="232"/>
      <c r="H122" s="225"/>
      <c r="I122" s="233"/>
      <c r="J122" s="224"/>
      <c r="K122" s="225"/>
      <c r="L122" s="225"/>
      <c r="M122" s="226"/>
      <c r="N122" s="215"/>
      <c r="O122" s="216"/>
      <c r="P122" s="216"/>
      <c r="Q122" s="216"/>
      <c r="R122" s="216"/>
      <c r="S122" s="216"/>
      <c r="T122" s="216"/>
      <c r="U122" s="216"/>
      <c r="V122" s="217"/>
      <c r="W122" s="215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7"/>
      <c r="AP122" s="195"/>
      <c r="AQ122" s="195"/>
      <c r="AR122" s="195"/>
      <c r="AS122" s="195"/>
      <c r="AT122" s="195"/>
      <c r="AU122" s="195"/>
      <c r="AV122" s="195"/>
      <c r="AW122" s="195"/>
      <c r="AX122" s="195"/>
      <c r="AY122" s="195"/>
      <c r="AZ122" s="196"/>
      <c r="BA122" s="196"/>
      <c r="BB122" s="196"/>
      <c r="BC122" s="196"/>
      <c r="BD122" s="196"/>
      <c r="BE122" s="204"/>
      <c r="BF122" s="204"/>
      <c r="BG122" s="204"/>
      <c r="BH122" s="49"/>
      <c r="BI122" s="242" t="s">
        <v>178</v>
      </c>
      <c r="BJ122" s="243"/>
      <c r="BK122" s="243"/>
      <c r="BL122" s="190"/>
      <c r="BM122" s="244" t="str">
        <f>IF(OR(BM96="",BM109=""),"",BM109-BM96)</f>
        <v/>
      </c>
      <c r="BN122" s="244"/>
      <c r="BO122" s="244"/>
      <c r="BP122" s="244"/>
      <c r="BQ122" s="246" t="s">
        <v>111</v>
      </c>
      <c r="BR122" s="246"/>
      <c r="BS122" s="247"/>
      <c r="BT122" s="271"/>
      <c r="BU122" s="272"/>
      <c r="BV122" s="272"/>
      <c r="BW122" s="279"/>
      <c r="BX122" s="271"/>
      <c r="BY122" s="272"/>
      <c r="BZ122" s="272"/>
      <c r="CA122" s="279"/>
      <c r="CB122" s="271"/>
      <c r="CC122" s="272"/>
      <c r="CD122" s="272"/>
      <c r="CE122" s="273"/>
      <c r="CF122" s="215"/>
      <c r="CG122" s="216"/>
      <c r="CH122" s="216"/>
      <c r="CI122" s="217"/>
      <c r="CJ122" s="4"/>
      <c r="CK122" s="16"/>
      <c r="CO122" s="194" t="str">
        <f>_xlfn.XLOOKUP(AZ67,CN119:CN121,CO119:CO121)</f>
        <v/>
      </c>
      <c r="CS122" s="18"/>
      <c r="DC122" s="153"/>
      <c r="DD122" s="152"/>
      <c r="DE122" s="15"/>
      <c r="DF122" s="15"/>
      <c r="DG122" s="15"/>
      <c r="DH122" s="15"/>
      <c r="DI122" s="15"/>
      <c r="DJ122" s="15"/>
      <c r="DK122" s="15"/>
      <c r="DL122" s="15"/>
    </row>
    <row r="123" spans="5:116" ht="8.15" customHeight="1">
      <c r="E123" s="238"/>
      <c r="F123" s="239"/>
      <c r="G123" s="232"/>
      <c r="H123" s="225"/>
      <c r="I123" s="233"/>
      <c r="J123" s="224"/>
      <c r="K123" s="225"/>
      <c r="L123" s="225"/>
      <c r="M123" s="226"/>
      <c r="N123" s="215"/>
      <c r="O123" s="216"/>
      <c r="P123" s="216"/>
      <c r="Q123" s="216"/>
      <c r="R123" s="216"/>
      <c r="S123" s="216"/>
      <c r="T123" s="216"/>
      <c r="U123" s="216"/>
      <c r="V123" s="217"/>
      <c r="W123" s="215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7"/>
      <c r="AP123" s="195"/>
      <c r="AQ123" s="195"/>
      <c r="AR123" s="195"/>
      <c r="AS123" s="195"/>
      <c r="AT123" s="195"/>
      <c r="AU123" s="195"/>
      <c r="AV123" s="195"/>
      <c r="AW123" s="195"/>
      <c r="AX123" s="195"/>
      <c r="AY123" s="195"/>
      <c r="AZ123" s="196"/>
      <c r="BA123" s="196"/>
      <c r="BB123" s="196"/>
      <c r="BC123" s="196"/>
      <c r="BD123" s="196"/>
      <c r="BE123" s="204"/>
      <c r="BF123" s="204"/>
      <c r="BG123" s="204"/>
      <c r="BH123" s="49"/>
      <c r="BI123" s="242"/>
      <c r="BJ123" s="243"/>
      <c r="BK123" s="243"/>
      <c r="BL123" s="83"/>
      <c r="BM123" s="245"/>
      <c r="BN123" s="245"/>
      <c r="BO123" s="245"/>
      <c r="BP123" s="245"/>
      <c r="BQ123" s="246"/>
      <c r="BR123" s="246"/>
      <c r="BS123" s="247"/>
      <c r="BT123" s="271"/>
      <c r="BU123" s="272"/>
      <c r="BV123" s="272"/>
      <c r="BW123" s="279"/>
      <c r="BX123" s="271"/>
      <c r="BY123" s="272"/>
      <c r="BZ123" s="272"/>
      <c r="CA123" s="279"/>
      <c r="CB123" s="271"/>
      <c r="CC123" s="272"/>
      <c r="CD123" s="272"/>
      <c r="CE123" s="273"/>
      <c r="CF123" s="215"/>
      <c r="CG123" s="216"/>
      <c r="CH123" s="216"/>
      <c r="CI123" s="217"/>
      <c r="CJ123" s="4"/>
      <c r="CK123" s="16"/>
      <c r="CS123" s="18"/>
      <c r="DC123" s="153"/>
      <c r="DD123" s="152"/>
      <c r="DE123" s="15"/>
      <c r="DF123" s="15"/>
      <c r="DG123" s="15"/>
      <c r="DH123" s="15"/>
      <c r="DI123" s="15"/>
      <c r="DJ123" s="15"/>
      <c r="DK123" s="15"/>
      <c r="DL123" s="15"/>
    </row>
    <row r="124" spans="5:116" ht="8.15" customHeight="1">
      <c r="E124" s="238"/>
      <c r="F124" s="239"/>
      <c r="G124" s="232"/>
      <c r="H124" s="225"/>
      <c r="I124" s="233"/>
      <c r="J124" s="224"/>
      <c r="K124" s="225"/>
      <c r="L124" s="225"/>
      <c r="M124" s="226"/>
      <c r="N124" s="215"/>
      <c r="O124" s="216"/>
      <c r="P124" s="216"/>
      <c r="Q124" s="216"/>
      <c r="R124" s="216"/>
      <c r="S124" s="216"/>
      <c r="T124" s="216"/>
      <c r="U124" s="216"/>
      <c r="V124" s="217"/>
      <c r="W124" s="215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7"/>
      <c r="AP124" s="195"/>
      <c r="AQ124" s="195"/>
      <c r="AR124" s="195"/>
      <c r="AS124" s="195"/>
      <c r="AT124" s="195"/>
      <c r="AU124" s="195"/>
      <c r="AV124" s="195"/>
      <c r="AW124" s="195"/>
      <c r="AX124" s="195"/>
      <c r="AY124" s="195"/>
      <c r="AZ124" s="196"/>
      <c r="BA124" s="196"/>
      <c r="BB124" s="196"/>
      <c r="BC124" s="196"/>
      <c r="BD124" s="196"/>
      <c r="BE124" s="204"/>
      <c r="BF124" s="204"/>
      <c r="BG124" s="204"/>
      <c r="BH124" s="49"/>
      <c r="BI124" s="242" t="s">
        <v>179</v>
      </c>
      <c r="BJ124" s="243"/>
      <c r="BK124" s="243"/>
      <c r="BL124" s="190"/>
      <c r="BM124" s="244" t="str">
        <f>IF(OR(BM98="",BM111=""),"",BM111-BM98)</f>
        <v/>
      </c>
      <c r="BN124" s="244"/>
      <c r="BO124" s="244"/>
      <c r="BP124" s="244"/>
      <c r="BQ124" s="246" t="s">
        <v>111</v>
      </c>
      <c r="BR124" s="246"/>
      <c r="BS124" s="247"/>
      <c r="BT124" s="271"/>
      <c r="BU124" s="272"/>
      <c r="BV124" s="272"/>
      <c r="BW124" s="279"/>
      <c r="BX124" s="271"/>
      <c r="BY124" s="272"/>
      <c r="BZ124" s="272"/>
      <c r="CA124" s="279"/>
      <c r="CB124" s="271"/>
      <c r="CC124" s="272"/>
      <c r="CD124" s="272"/>
      <c r="CE124" s="273"/>
      <c r="CF124" s="215"/>
      <c r="CG124" s="216"/>
      <c r="CH124" s="216"/>
      <c r="CI124" s="217"/>
      <c r="CJ124" s="4"/>
      <c r="CK124" s="16"/>
      <c r="CS124" s="19"/>
      <c r="DC124" s="153"/>
      <c r="DD124" s="152"/>
      <c r="DE124" s="15"/>
      <c r="DF124" s="15"/>
      <c r="DG124" s="15"/>
      <c r="DH124" s="15"/>
      <c r="DI124" s="15"/>
      <c r="DJ124" s="15"/>
      <c r="DK124" s="15"/>
      <c r="DL124" s="15"/>
    </row>
    <row r="125" spans="5:116" ht="8.15" customHeight="1">
      <c r="E125" s="238"/>
      <c r="F125" s="239"/>
      <c r="G125" s="232"/>
      <c r="H125" s="225"/>
      <c r="I125" s="233"/>
      <c r="J125" s="224"/>
      <c r="K125" s="225"/>
      <c r="L125" s="225"/>
      <c r="M125" s="226"/>
      <c r="N125" s="215"/>
      <c r="O125" s="216"/>
      <c r="P125" s="216"/>
      <c r="Q125" s="216"/>
      <c r="R125" s="216"/>
      <c r="S125" s="216"/>
      <c r="T125" s="216"/>
      <c r="U125" s="216"/>
      <c r="V125" s="217"/>
      <c r="W125" s="215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7"/>
      <c r="AP125" s="195"/>
      <c r="AQ125" s="195"/>
      <c r="AR125" s="195"/>
      <c r="AS125" s="195"/>
      <c r="AT125" s="195"/>
      <c r="AU125" s="195"/>
      <c r="AV125" s="195"/>
      <c r="AW125" s="195"/>
      <c r="AX125" s="195"/>
      <c r="AY125" s="195"/>
      <c r="AZ125" s="196"/>
      <c r="BA125" s="196"/>
      <c r="BB125" s="196"/>
      <c r="BC125" s="196"/>
      <c r="BD125" s="196"/>
      <c r="BE125" s="204"/>
      <c r="BF125" s="204"/>
      <c r="BG125" s="204"/>
      <c r="BH125" s="49"/>
      <c r="BI125" s="242"/>
      <c r="BJ125" s="243"/>
      <c r="BK125" s="243"/>
      <c r="BL125" s="83"/>
      <c r="BM125" s="245"/>
      <c r="BN125" s="245"/>
      <c r="BO125" s="245"/>
      <c r="BP125" s="245"/>
      <c r="BQ125" s="246"/>
      <c r="BR125" s="246"/>
      <c r="BS125" s="247"/>
      <c r="BT125" s="271"/>
      <c r="BU125" s="272"/>
      <c r="BV125" s="272"/>
      <c r="BW125" s="279"/>
      <c r="BX125" s="271"/>
      <c r="BY125" s="272"/>
      <c r="BZ125" s="272"/>
      <c r="CA125" s="279"/>
      <c r="CB125" s="271"/>
      <c r="CC125" s="272"/>
      <c r="CD125" s="272"/>
      <c r="CE125" s="273"/>
      <c r="CF125" s="215"/>
      <c r="CG125" s="216"/>
      <c r="CH125" s="216"/>
      <c r="CI125" s="217"/>
      <c r="CJ125" s="4"/>
      <c r="CK125" s="16"/>
      <c r="CS125" s="19"/>
      <c r="DC125" s="153"/>
      <c r="DD125" s="152"/>
      <c r="DE125" s="15"/>
      <c r="DF125" s="15"/>
      <c r="DG125" s="15"/>
      <c r="DH125" s="15"/>
      <c r="DI125" s="15"/>
      <c r="DJ125" s="15"/>
      <c r="DK125" s="15"/>
      <c r="DL125" s="15"/>
    </row>
    <row r="126" spans="5:116" ht="8.15" customHeight="1">
      <c r="E126" s="238"/>
      <c r="F126" s="239"/>
      <c r="G126" s="232"/>
      <c r="H126" s="225"/>
      <c r="I126" s="233"/>
      <c r="J126" s="224"/>
      <c r="K126" s="225"/>
      <c r="L126" s="225"/>
      <c r="M126" s="226"/>
      <c r="N126" s="215"/>
      <c r="O126" s="216"/>
      <c r="P126" s="216"/>
      <c r="Q126" s="216"/>
      <c r="R126" s="216"/>
      <c r="S126" s="216"/>
      <c r="T126" s="216"/>
      <c r="U126" s="216"/>
      <c r="V126" s="217"/>
      <c r="W126" s="215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7"/>
      <c r="AP126" s="195"/>
      <c r="AQ126" s="195"/>
      <c r="AR126" s="195"/>
      <c r="AS126" s="195"/>
      <c r="AT126" s="195"/>
      <c r="AU126" s="195"/>
      <c r="AV126" s="195"/>
      <c r="AW126" s="195"/>
      <c r="AX126" s="195"/>
      <c r="AY126" s="195"/>
      <c r="AZ126" s="196"/>
      <c r="BA126" s="196"/>
      <c r="BB126" s="196"/>
      <c r="BC126" s="196"/>
      <c r="BD126" s="196"/>
      <c r="BE126" s="204"/>
      <c r="BF126" s="204"/>
      <c r="BG126" s="204"/>
      <c r="BH126" s="49"/>
      <c r="BI126" s="242" t="s">
        <v>211</v>
      </c>
      <c r="BJ126" s="243"/>
      <c r="BK126" s="243"/>
      <c r="BL126" s="190"/>
      <c r="BM126" s="244" t="str">
        <f>IF(OR(BM100="",BM113=""),"",BM113-BM100)</f>
        <v/>
      </c>
      <c r="BN126" s="244"/>
      <c r="BO126" s="244"/>
      <c r="BP126" s="244"/>
      <c r="BQ126" s="246" t="s">
        <v>111</v>
      </c>
      <c r="BR126" s="246"/>
      <c r="BS126" s="247"/>
      <c r="BT126" s="271"/>
      <c r="BU126" s="272"/>
      <c r="BV126" s="272"/>
      <c r="BW126" s="279"/>
      <c r="BX126" s="271"/>
      <c r="BY126" s="272"/>
      <c r="BZ126" s="272"/>
      <c r="CA126" s="279"/>
      <c r="CB126" s="271"/>
      <c r="CC126" s="272"/>
      <c r="CD126" s="272"/>
      <c r="CE126" s="273"/>
      <c r="CF126" s="215"/>
      <c r="CG126" s="216"/>
      <c r="CH126" s="216"/>
      <c r="CI126" s="217"/>
      <c r="CJ126" s="4"/>
      <c r="CK126" s="16"/>
      <c r="DC126" s="153"/>
      <c r="DD126" s="152"/>
      <c r="DE126" s="15"/>
      <c r="DF126" s="15"/>
      <c r="DG126" s="15"/>
      <c r="DH126" s="15"/>
      <c r="DI126" s="15"/>
      <c r="DJ126" s="15"/>
      <c r="DK126" s="15"/>
      <c r="DL126" s="15"/>
    </row>
    <row r="127" spans="5:116" ht="8.15" customHeight="1">
      <c r="E127" s="238"/>
      <c r="F127" s="239"/>
      <c r="G127" s="232"/>
      <c r="H127" s="225"/>
      <c r="I127" s="233"/>
      <c r="J127" s="224"/>
      <c r="K127" s="225"/>
      <c r="L127" s="225"/>
      <c r="M127" s="226"/>
      <c r="N127" s="215"/>
      <c r="O127" s="216"/>
      <c r="P127" s="216"/>
      <c r="Q127" s="216"/>
      <c r="R127" s="216"/>
      <c r="S127" s="216"/>
      <c r="T127" s="216"/>
      <c r="U127" s="216"/>
      <c r="V127" s="217"/>
      <c r="W127" s="215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7"/>
      <c r="AP127" s="195"/>
      <c r="AQ127" s="195"/>
      <c r="AR127" s="195"/>
      <c r="AS127" s="195"/>
      <c r="AT127" s="195"/>
      <c r="AU127" s="195"/>
      <c r="AV127" s="195"/>
      <c r="AW127" s="195"/>
      <c r="AX127" s="195"/>
      <c r="AY127" s="195"/>
      <c r="AZ127" s="196"/>
      <c r="BA127" s="196"/>
      <c r="BB127" s="196"/>
      <c r="BC127" s="196"/>
      <c r="BD127" s="196"/>
      <c r="BE127" s="204"/>
      <c r="BF127" s="204"/>
      <c r="BG127" s="204"/>
      <c r="BH127" s="49"/>
      <c r="BI127" s="242"/>
      <c r="BJ127" s="243"/>
      <c r="BK127" s="243"/>
      <c r="BL127" s="83"/>
      <c r="BM127" s="245"/>
      <c r="BN127" s="245"/>
      <c r="BO127" s="245"/>
      <c r="BP127" s="245"/>
      <c r="BQ127" s="246"/>
      <c r="BR127" s="246"/>
      <c r="BS127" s="247"/>
      <c r="BT127" s="271"/>
      <c r="BU127" s="272"/>
      <c r="BV127" s="272"/>
      <c r="BW127" s="279"/>
      <c r="BX127" s="271"/>
      <c r="BY127" s="272"/>
      <c r="BZ127" s="272"/>
      <c r="CA127" s="279"/>
      <c r="CB127" s="271"/>
      <c r="CC127" s="272"/>
      <c r="CD127" s="272"/>
      <c r="CE127" s="273"/>
      <c r="CF127" s="215"/>
      <c r="CG127" s="216"/>
      <c r="CH127" s="216"/>
      <c r="CI127" s="217"/>
      <c r="CJ127" s="4"/>
      <c r="CS127" s="183"/>
      <c r="DC127" s="153"/>
      <c r="DD127" s="152"/>
      <c r="DE127" s="15"/>
      <c r="DF127" s="15"/>
      <c r="DG127" s="15"/>
      <c r="DH127" s="15"/>
      <c r="DI127" s="15"/>
      <c r="DJ127" s="15"/>
      <c r="DK127" s="15"/>
      <c r="DL127" s="15"/>
    </row>
    <row r="128" spans="5:116" ht="8.15" customHeight="1">
      <c r="E128" s="238"/>
      <c r="F128" s="239"/>
      <c r="G128" s="232"/>
      <c r="H128" s="225"/>
      <c r="I128" s="233"/>
      <c r="J128" s="224"/>
      <c r="K128" s="225"/>
      <c r="L128" s="225"/>
      <c r="M128" s="226"/>
      <c r="N128" s="215"/>
      <c r="O128" s="216"/>
      <c r="P128" s="216"/>
      <c r="Q128" s="216"/>
      <c r="R128" s="216"/>
      <c r="S128" s="216"/>
      <c r="T128" s="216"/>
      <c r="U128" s="216"/>
      <c r="V128" s="217"/>
      <c r="W128" s="215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7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242" t="s">
        <v>212</v>
      </c>
      <c r="BJ128" s="243"/>
      <c r="BK128" s="243"/>
      <c r="BL128" s="190"/>
      <c r="BM128" s="244" t="str">
        <f>IF(OR(BM102="",BM115=""),"",IF(OR(BM102="-",BM115="-"),"-",BM115-BM102))</f>
        <v/>
      </c>
      <c r="BN128" s="244"/>
      <c r="BO128" s="244"/>
      <c r="BP128" s="244"/>
      <c r="BQ128" s="246" t="s">
        <v>111</v>
      </c>
      <c r="BR128" s="246"/>
      <c r="BS128" s="247"/>
      <c r="BT128" s="271"/>
      <c r="BU128" s="272"/>
      <c r="BV128" s="272"/>
      <c r="BW128" s="279"/>
      <c r="BX128" s="271"/>
      <c r="BY128" s="272"/>
      <c r="BZ128" s="272"/>
      <c r="CA128" s="279"/>
      <c r="CB128" s="271"/>
      <c r="CC128" s="272"/>
      <c r="CD128" s="272"/>
      <c r="CE128" s="273"/>
      <c r="CF128" s="215"/>
      <c r="CG128" s="216"/>
      <c r="CH128" s="216"/>
      <c r="CI128" s="217"/>
      <c r="CJ128" s="4"/>
      <c r="CS128" s="183"/>
      <c r="DC128" s="153"/>
      <c r="DD128" s="152"/>
      <c r="DE128" s="15"/>
      <c r="DF128" s="15"/>
      <c r="DG128" s="15"/>
      <c r="DH128" s="15"/>
      <c r="DI128" s="15"/>
      <c r="DJ128" s="15"/>
      <c r="DK128" s="15"/>
      <c r="DL128" s="15"/>
    </row>
    <row r="129" spans="5:116" ht="8.15" customHeight="1">
      <c r="E129" s="238"/>
      <c r="F129" s="239"/>
      <c r="G129" s="232"/>
      <c r="H129" s="225"/>
      <c r="I129" s="233"/>
      <c r="J129" s="224"/>
      <c r="K129" s="225"/>
      <c r="L129" s="225"/>
      <c r="M129" s="226"/>
      <c r="N129" s="215"/>
      <c r="O129" s="216"/>
      <c r="P129" s="216"/>
      <c r="Q129" s="216"/>
      <c r="R129" s="216"/>
      <c r="S129" s="216"/>
      <c r="T129" s="216"/>
      <c r="U129" s="216"/>
      <c r="V129" s="217"/>
      <c r="W129" s="215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7"/>
      <c r="AP129" s="188"/>
      <c r="AQ129" s="63"/>
      <c r="AR129" s="63"/>
      <c r="AS129" s="63"/>
      <c r="AT129" s="63"/>
      <c r="AU129" s="63"/>
      <c r="AV129" s="63"/>
      <c r="AW129" s="63"/>
      <c r="AX129" s="63"/>
      <c r="AY129" s="63"/>
      <c r="AZ129" s="196"/>
      <c r="BA129" s="196"/>
      <c r="BB129" s="196"/>
      <c r="BC129" s="196"/>
      <c r="BD129" s="196"/>
      <c r="BE129" s="204"/>
      <c r="BF129" s="204"/>
      <c r="BG129" s="204"/>
      <c r="BH129" s="74"/>
      <c r="BI129" s="242"/>
      <c r="BJ129" s="243"/>
      <c r="BK129" s="243"/>
      <c r="BL129" s="83"/>
      <c r="BM129" s="245"/>
      <c r="BN129" s="245"/>
      <c r="BO129" s="245"/>
      <c r="BP129" s="245"/>
      <c r="BQ129" s="246"/>
      <c r="BR129" s="246"/>
      <c r="BS129" s="247"/>
      <c r="BT129" s="271"/>
      <c r="BU129" s="272"/>
      <c r="BV129" s="272"/>
      <c r="BW129" s="279"/>
      <c r="BX129" s="271"/>
      <c r="BY129" s="272"/>
      <c r="BZ129" s="272"/>
      <c r="CA129" s="279"/>
      <c r="CB129" s="271"/>
      <c r="CC129" s="272"/>
      <c r="CD129" s="272"/>
      <c r="CE129" s="273"/>
      <c r="CF129" s="215"/>
      <c r="CG129" s="216"/>
      <c r="CH129" s="216"/>
      <c r="CI129" s="217"/>
      <c r="CJ129" s="4"/>
      <c r="CM129" s="16"/>
      <c r="DC129" s="153"/>
      <c r="DD129" s="152"/>
      <c r="DE129" s="15"/>
      <c r="DF129" s="15"/>
      <c r="DG129" s="15"/>
      <c r="DH129" s="15"/>
      <c r="DI129" s="15"/>
      <c r="DJ129" s="15"/>
      <c r="DK129" s="15"/>
      <c r="DL129" s="15"/>
    </row>
    <row r="130" spans="5:116" ht="8.15" customHeight="1">
      <c r="E130" s="238"/>
      <c r="F130" s="239"/>
      <c r="G130" s="232"/>
      <c r="H130" s="225"/>
      <c r="I130" s="233"/>
      <c r="J130" s="224"/>
      <c r="K130" s="225"/>
      <c r="L130" s="225"/>
      <c r="M130" s="226"/>
      <c r="N130" s="215"/>
      <c r="O130" s="216"/>
      <c r="P130" s="216"/>
      <c r="Q130" s="216"/>
      <c r="R130" s="216"/>
      <c r="S130" s="216"/>
      <c r="T130" s="216"/>
      <c r="U130" s="216"/>
      <c r="V130" s="217"/>
      <c r="W130" s="215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7"/>
      <c r="AP130" s="188"/>
      <c r="AQ130" s="63"/>
      <c r="AR130" s="63"/>
      <c r="AS130" s="63"/>
      <c r="AT130" s="63"/>
      <c r="AU130" s="63"/>
      <c r="AV130" s="63"/>
      <c r="AW130" s="63"/>
      <c r="AX130" s="63"/>
      <c r="AY130" s="63"/>
      <c r="AZ130" s="196"/>
      <c r="BA130" s="196"/>
      <c r="BB130" s="196"/>
      <c r="BC130" s="196"/>
      <c r="BD130" s="196"/>
      <c r="BE130" s="204"/>
      <c r="BF130" s="204"/>
      <c r="BG130" s="204"/>
      <c r="BH130" s="74"/>
      <c r="BI130" s="242" t="s">
        <v>213</v>
      </c>
      <c r="BJ130" s="243"/>
      <c r="BK130" s="243"/>
      <c r="BL130" s="190"/>
      <c r="BM130" s="244" t="str">
        <f>IF(OR(BM104="",BM117=""),"",IF(OR(BM104="-",BM117="-"),"-",BM117-BM104))</f>
        <v/>
      </c>
      <c r="BN130" s="244"/>
      <c r="BO130" s="244"/>
      <c r="BP130" s="244"/>
      <c r="BQ130" s="246" t="s">
        <v>111</v>
      </c>
      <c r="BR130" s="246"/>
      <c r="BS130" s="247"/>
      <c r="BT130" s="271"/>
      <c r="BU130" s="272"/>
      <c r="BV130" s="272"/>
      <c r="BW130" s="279"/>
      <c r="BX130" s="271"/>
      <c r="BY130" s="272"/>
      <c r="BZ130" s="272"/>
      <c r="CA130" s="279"/>
      <c r="CB130" s="271"/>
      <c r="CC130" s="272"/>
      <c r="CD130" s="272"/>
      <c r="CE130" s="273"/>
      <c r="CF130" s="215"/>
      <c r="CG130" s="216"/>
      <c r="CH130" s="216"/>
      <c r="CI130" s="217"/>
      <c r="CJ130" s="4"/>
      <c r="CM130" s="37" t="s">
        <v>176</v>
      </c>
      <c r="CN130" s="18"/>
      <c r="CO130" s="18"/>
      <c r="CP130" s="18"/>
      <c r="CQ130" s="18"/>
      <c r="DC130" s="153"/>
      <c r="DD130" s="15"/>
      <c r="DE130" s="15"/>
      <c r="DF130" s="15"/>
      <c r="DG130" s="15"/>
      <c r="DH130" s="15"/>
      <c r="DI130" s="15"/>
      <c r="DJ130" s="15"/>
      <c r="DK130" s="15"/>
      <c r="DL130" s="15"/>
    </row>
    <row r="131" spans="5:116" ht="8.15" customHeight="1">
      <c r="E131" s="238"/>
      <c r="F131" s="239"/>
      <c r="G131" s="232"/>
      <c r="H131" s="225"/>
      <c r="I131" s="233"/>
      <c r="J131" s="224"/>
      <c r="K131" s="225"/>
      <c r="L131" s="225"/>
      <c r="M131" s="226"/>
      <c r="N131" s="215"/>
      <c r="O131" s="216"/>
      <c r="P131" s="216"/>
      <c r="Q131" s="216"/>
      <c r="R131" s="216"/>
      <c r="S131" s="216"/>
      <c r="T131" s="216"/>
      <c r="U131" s="216"/>
      <c r="V131" s="217"/>
      <c r="W131" s="215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7"/>
      <c r="AP131" s="91"/>
      <c r="AQ131" s="84"/>
      <c r="AR131" s="84"/>
      <c r="AS131" s="84"/>
      <c r="AT131" s="84"/>
      <c r="AU131" s="84"/>
      <c r="AV131" s="84"/>
      <c r="AW131" s="84"/>
      <c r="AX131" s="84"/>
      <c r="AY131" s="84"/>
      <c r="AZ131" s="211"/>
      <c r="BA131" s="211"/>
      <c r="BB131" s="211"/>
      <c r="BC131" s="211"/>
      <c r="BD131" s="211"/>
      <c r="BE131" s="197"/>
      <c r="BF131" s="197"/>
      <c r="BG131" s="197"/>
      <c r="BH131" s="74"/>
      <c r="BI131" s="242"/>
      <c r="BJ131" s="243"/>
      <c r="BK131" s="243"/>
      <c r="BL131" s="83"/>
      <c r="BM131" s="245"/>
      <c r="BN131" s="245"/>
      <c r="BO131" s="245"/>
      <c r="BP131" s="245"/>
      <c r="BQ131" s="246"/>
      <c r="BR131" s="246"/>
      <c r="BS131" s="247"/>
      <c r="BT131" s="271"/>
      <c r="BU131" s="272"/>
      <c r="BV131" s="272"/>
      <c r="BW131" s="279"/>
      <c r="BX131" s="271"/>
      <c r="BY131" s="272"/>
      <c r="BZ131" s="272"/>
      <c r="CA131" s="279"/>
      <c r="CB131" s="271"/>
      <c r="CC131" s="272"/>
      <c r="CD131" s="272"/>
      <c r="CE131" s="273"/>
      <c r="CF131" s="215"/>
      <c r="CG131" s="216"/>
      <c r="CH131" s="216"/>
      <c r="CI131" s="217"/>
      <c r="CJ131" s="4"/>
      <c r="CM131" s="37" t="s">
        <v>143</v>
      </c>
      <c r="CN131" s="39" t="s">
        <v>61</v>
      </c>
      <c r="CO131" s="15" t="s">
        <v>136</v>
      </c>
      <c r="CP131" s="15" t="s">
        <v>137</v>
      </c>
      <c r="CQ131" s="15" t="s">
        <v>144</v>
      </c>
      <c r="DC131" s="153"/>
      <c r="DD131" s="15"/>
      <c r="DE131" s="15"/>
      <c r="DF131" s="15"/>
      <c r="DG131" s="15"/>
      <c r="DH131" s="15"/>
      <c r="DI131" s="15"/>
      <c r="DJ131" s="15"/>
      <c r="DK131" s="15"/>
      <c r="DL131" s="15"/>
    </row>
    <row r="132" spans="5:116" ht="8.15" customHeight="1">
      <c r="E132" s="240"/>
      <c r="F132" s="241"/>
      <c r="G132" s="234"/>
      <c r="H132" s="228"/>
      <c r="I132" s="235"/>
      <c r="J132" s="227"/>
      <c r="K132" s="228"/>
      <c r="L132" s="228"/>
      <c r="M132" s="229"/>
      <c r="N132" s="218"/>
      <c r="O132" s="219"/>
      <c r="P132" s="219"/>
      <c r="Q132" s="219"/>
      <c r="R132" s="219"/>
      <c r="S132" s="219"/>
      <c r="T132" s="219"/>
      <c r="U132" s="219"/>
      <c r="V132" s="220"/>
      <c r="W132" s="218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20"/>
      <c r="AP132" s="181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92"/>
      <c r="BA132" s="92"/>
      <c r="BB132" s="92"/>
      <c r="BC132" s="92"/>
      <c r="BD132" s="92"/>
      <c r="BE132" s="93"/>
      <c r="BF132" s="93"/>
      <c r="BG132" s="93"/>
      <c r="BH132" s="79"/>
      <c r="BI132" s="72"/>
      <c r="BJ132" s="73"/>
      <c r="BK132" s="73"/>
      <c r="BL132" s="83"/>
      <c r="BM132" s="78"/>
      <c r="BN132" s="78"/>
      <c r="BO132" s="78"/>
      <c r="BP132" s="78"/>
      <c r="BQ132" s="83"/>
      <c r="BR132" s="83"/>
      <c r="BS132" s="85"/>
      <c r="BT132" s="274"/>
      <c r="BU132" s="275"/>
      <c r="BV132" s="275"/>
      <c r="BW132" s="280"/>
      <c r="BX132" s="274"/>
      <c r="BY132" s="275"/>
      <c r="BZ132" s="275"/>
      <c r="CA132" s="280"/>
      <c r="CB132" s="274"/>
      <c r="CC132" s="275"/>
      <c r="CD132" s="275"/>
      <c r="CE132" s="276"/>
      <c r="CF132" s="218"/>
      <c r="CG132" s="219"/>
      <c r="CH132" s="219"/>
      <c r="CI132" s="220"/>
      <c r="CJ132" s="4"/>
      <c r="CM132" s="38">
        <f>AZ142</f>
        <v>0</v>
      </c>
      <c r="CN132" s="39" t="str">
        <f>IF(BM135="","",BM135)</f>
        <v/>
      </c>
      <c r="CO132" s="15" t="str">
        <f>IF(BM142="","",BM142)</f>
        <v/>
      </c>
      <c r="CP132" s="15" t="str">
        <f>IF(OR(BM135="",BM142=""),"",BM142-BM135)</f>
        <v/>
      </c>
      <c r="CQ132" s="15" t="str">
        <f>IF(CP132="","",IF(CO132&gt;(CM132-CP132),"×","〇"))</f>
        <v/>
      </c>
      <c r="DC132" s="153"/>
      <c r="DD132" s="15"/>
      <c r="DE132" s="15"/>
      <c r="DF132" s="15"/>
      <c r="DG132" s="15"/>
      <c r="DH132" s="15"/>
      <c r="DI132" s="15"/>
      <c r="DJ132" s="15"/>
      <c r="DK132" s="15"/>
      <c r="DL132" s="15"/>
    </row>
    <row r="133" spans="5:116" ht="8.15" customHeight="1">
      <c r="E133" s="498" t="s">
        <v>28</v>
      </c>
      <c r="F133" s="499"/>
      <c r="G133" s="545" t="s">
        <v>29</v>
      </c>
      <c r="H133" s="546"/>
      <c r="I133" s="546"/>
      <c r="J133" s="546"/>
      <c r="K133" s="546"/>
      <c r="L133" s="546"/>
      <c r="M133" s="547"/>
      <c r="N133" s="212" t="s">
        <v>27</v>
      </c>
      <c r="O133" s="356"/>
      <c r="P133" s="356"/>
      <c r="Q133" s="356"/>
      <c r="R133" s="356"/>
      <c r="S133" s="356"/>
      <c r="T133" s="356"/>
      <c r="U133" s="356"/>
      <c r="V133" s="361"/>
      <c r="W133" s="212" t="s">
        <v>198</v>
      </c>
      <c r="X133" s="356"/>
      <c r="Y133" s="356"/>
      <c r="Z133" s="356"/>
      <c r="AA133" s="356"/>
      <c r="AB133" s="356"/>
      <c r="AC133" s="356"/>
      <c r="AD133" s="356"/>
      <c r="AE133" s="356"/>
      <c r="AF133" s="356"/>
      <c r="AG133" s="356"/>
      <c r="AH133" s="356"/>
      <c r="AI133" s="356"/>
      <c r="AJ133" s="356"/>
      <c r="AK133" s="356"/>
      <c r="AL133" s="356"/>
      <c r="AM133" s="356"/>
      <c r="AN133" s="356"/>
      <c r="AO133" s="361"/>
      <c r="AP133" s="86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2"/>
      <c r="BI133" s="478" t="s">
        <v>30</v>
      </c>
      <c r="BJ133" s="422"/>
      <c r="BK133" s="422"/>
      <c r="BL133" s="422"/>
      <c r="BM133" s="422"/>
      <c r="BN133" s="422"/>
      <c r="BO133" s="422"/>
      <c r="BP133" s="422"/>
      <c r="BQ133" s="422"/>
      <c r="BR133" s="422"/>
      <c r="BS133" s="423"/>
      <c r="BT133" s="268" t="str">
        <f>IF(CN137="〇","〇","")</f>
        <v/>
      </c>
      <c r="BU133" s="368"/>
      <c r="BV133" s="368"/>
      <c r="BW133" s="369"/>
      <c r="BX133" s="538" t="s">
        <v>18</v>
      </c>
      <c r="BY133" s="422"/>
      <c r="BZ133" s="422"/>
      <c r="CA133" s="539"/>
      <c r="CB133" s="295" t="str">
        <f>IF(CN137="×","〇","")</f>
        <v/>
      </c>
      <c r="CC133" s="368"/>
      <c r="CD133" s="368"/>
      <c r="CE133" s="557"/>
      <c r="CF133" s="291" t="s">
        <v>225</v>
      </c>
      <c r="CG133" s="291"/>
      <c r="CH133" s="291"/>
      <c r="CI133" s="448"/>
      <c r="CJ133" s="4"/>
      <c r="CM133" s="37" t="s">
        <v>177</v>
      </c>
      <c r="CN133" s="18"/>
      <c r="CO133" s="18"/>
      <c r="CP133" s="18"/>
      <c r="CQ133" s="184"/>
      <c r="DC133" s="153"/>
      <c r="DD133" s="15"/>
      <c r="DE133" s="15"/>
      <c r="DF133" s="15"/>
      <c r="DG133" s="15"/>
      <c r="DH133" s="15"/>
      <c r="DI133" s="15"/>
      <c r="DJ133" s="15"/>
      <c r="DK133" s="15"/>
      <c r="DL133" s="15"/>
    </row>
    <row r="134" spans="5:116" ht="8.15" customHeight="1">
      <c r="E134" s="500"/>
      <c r="F134" s="501"/>
      <c r="G134" s="548"/>
      <c r="H134" s="549"/>
      <c r="I134" s="549"/>
      <c r="J134" s="549"/>
      <c r="K134" s="549"/>
      <c r="L134" s="549"/>
      <c r="M134" s="550"/>
      <c r="N134" s="362"/>
      <c r="O134" s="363"/>
      <c r="P134" s="363"/>
      <c r="Q134" s="363"/>
      <c r="R134" s="363"/>
      <c r="S134" s="363"/>
      <c r="T134" s="363"/>
      <c r="U134" s="363"/>
      <c r="V134" s="364"/>
      <c r="W134" s="362"/>
      <c r="X134" s="363"/>
      <c r="Y134" s="363"/>
      <c r="Z134" s="363"/>
      <c r="AA134" s="363"/>
      <c r="AB134" s="363"/>
      <c r="AC134" s="363"/>
      <c r="AD134" s="363"/>
      <c r="AE134" s="363"/>
      <c r="AF134" s="363"/>
      <c r="AG134" s="363"/>
      <c r="AH134" s="363"/>
      <c r="AI134" s="363"/>
      <c r="AJ134" s="363"/>
      <c r="AK134" s="363"/>
      <c r="AL134" s="363"/>
      <c r="AM134" s="363"/>
      <c r="AN134" s="363"/>
      <c r="AO134" s="364"/>
      <c r="AP134" s="362" t="s">
        <v>106</v>
      </c>
      <c r="AQ134" s="363"/>
      <c r="AR134" s="363"/>
      <c r="AS134" s="363"/>
      <c r="AT134" s="363"/>
      <c r="AU134" s="363"/>
      <c r="AV134" s="363"/>
      <c r="AW134" s="363"/>
      <c r="AX134" s="363"/>
      <c r="AY134" s="363"/>
      <c r="AZ134" s="363"/>
      <c r="BA134" s="363"/>
      <c r="BB134" s="363"/>
      <c r="BC134" s="363"/>
      <c r="BD134" s="363"/>
      <c r="BE134" s="363"/>
      <c r="BF134" s="363"/>
      <c r="BG134" s="363"/>
      <c r="BH134" s="364"/>
      <c r="BI134" s="479"/>
      <c r="BJ134" s="424"/>
      <c r="BK134" s="424"/>
      <c r="BL134" s="424"/>
      <c r="BM134" s="424"/>
      <c r="BN134" s="424"/>
      <c r="BO134" s="424"/>
      <c r="BP134" s="424"/>
      <c r="BQ134" s="424"/>
      <c r="BR134" s="424"/>
      <c r="BS134" s="425"/>
      <c r="BT134" s="370"/>
      <c r="BU134" s="313"/>
      <c r="BV134" s="313"/>
      <c r="BW134" s="371"/>
      <c r="BX134" s="540"/>
      <c r="BY134" s="424"/>
      <c r="BZ134" s="424"/>
      <c r="CA134" s="541"/>
      <c r="CB134" s="446"/>
      <c r="CC134" s="313"/>
      <c r="CD134" s="313"/>
      <c r="CE134" s="558"/>
      <c r="CF134" s="449"/>
      <c r="CG134" s="449"/>
      <c r="CH134" s="449"/>
      <c r="CI134" s="450"/>
      <c r="CJ134" s="4"/>
      <c r="CM134" s="37" t="s">
        <v>143</v>
      </c>
      <c r="CN134" s="15" t="s">
        <v>61</v>
      </c>
      <c r="CO134" s="15" t="s">
        <v>136</v>
      </c>
      <c r="CP134" s="15" t="s">
        <v>137</v>
      </c>
      <c r="CQ134" s="15" t="s">
        <v>144</v>
      </c>
      <c r="DC134" s="153"/>
      <c r="DD134" s="15"/>
      <c r="DE134" s="15"/>
      <c r="DF134" s="15"/>
      <c r="DG134" s="15"/>
      <c r="DH134" s="15"/>
      <c r="DI134" s="15"/>
      <c r="DJ134" s="15"/>
      <c r="DK134" s="15"/>
      <c r="DL134" s="15"/>
    </row>
    <row r="135" spans="5:116" ht="8.15" customHeight="1">
      <c r="E135" s="500"/>
      <c r="F135" s="501"/>
      <c r="G135" s="548"/>
      <c r="H135" s="549"/>
      <c r="I135" s="549"/>
      <c r="J135" s="549"/>
      <c r="K135" s="549"/>
      <c r="L135" s="549"/>
      <c r="M135" s="550"/>
      <c r="N135" s="362"/>
      <c r="O135" s="363"/>
      <c r="P135" s="363"/>
      <c r="Q135" s="363"/>
      <c r="R135" s="363"/>
      <c r="S135" s="363"/>
      <c r="T135" s="363"/>
      <c r="U135" s="363"/>
      <c r="V135" s="364"/>
      <c r="W135" s="362"/>
      <c r="X135" s="363"/>
      <c r="Y135" s="363"/>
      <c r="Z135" s="363"/>
      <c r="AA135" s="363"/>
      <c r="AB135" s="363"/>
      <c r="AC135" s="363"/>
      <c r="AD135" s="363"/>
      <c r="AE135" s="363"/>
      <c r="AF135" s="363"/>
      <c r="AG135" s="363"/>
      <c r="AH135" s="363"/>
      <c r="AI135" s="363"/>
      <c r="AJ135" s="363"/>
      <c r="AK135" s="363"/>
      <c r="AL135" s="363"/>
      <c r="AM135" s="363"/>
      <c r="AN135" s="363"/>
      <c r="AO135" s="364"/>
      <c r="AP135" s="362"/>
      <c r="AQ135" s="363"/>
      <c r="AR135" s="363"/>
      <c r="AS135" s="363"/>
      <c r="AT135" s="363"/>
      <c r="AU135" s="363"/>
      <c r="AV135" s="363"/>
      <c r="AW135" s="363"/>
      <c r="AX135" s="363"/>
      <c r="AY135" s="363"/>
      <c r="AZ135" s="363"/>
      <c r="BA135" s="363"/>
      <c r="BB135" s="363"/>
      <c r="BC135" s="363"/>
      <c r="BD135" s="363"/>
      <c r="BE135" s="363"/>
      <c r="BF135" s="363"/>
      <c r="BG135" s="363"/>
      <c r="BH135" s="364"/>
      <c r="BI135" s="242" t="str">
        <f>AQ142</f>
        <v>UCM</v>
      </c>
      <c r="BJ135" s="243"/>
      <c r="BK135" s="243"/>
      <c r="BL135" s="544" t="s">
        <v>109</v>
      </c>
      <c r="BM135" s="286"/>
      <c r="BN135" s="286"/>
      <c r="BO135" s="286"/>
      <c r="BP135" s="286"/>
      <c r="BQ135" s="246" t="s">
        <v>111</v>
      </c>
      <c r="BR135" s="246"/>
      <c r="BS135" s="247"/>
      <c r="BT135" s="313"/>
      <c r="BU135" s="313"/>
      <c r="BV135" s="313"/>
      <c r="BW135" s="371"/>
      <c r="BX135" s="540"/>
      <c r="BY135" s="424"/>
      <c r="BZ135" s="424"/>
      <c r="CA135" s="541"/>
      <c r="CB135" s="446"/>
      <c r="CC135" s="313"/>
      <c r="CD135" s="313"/>
      <c r="CE135" s="558"/>
      <c r="CF135" s="449"/>
      <c r="CG135" s="449"/>
      <c r="CH135" s="449"/>
      <c r="CI135" s="450"/>
      <c r="CJ135" s="4"/>
      <c r="CM135" s="38">
        <f>AZ145</f>
        <v>0</v>
      </c>
      <c r="CN135" s="15" t="str">
        <f>IF(BM137="","",BM137)</f>
        <v/>
      </c>
      <c r="CO135" s="15" t="str">
        <f>IF(BM145="","",BM145)</f>
        <v/>
      </c>
      <c r="CP135" s="15" t="str">
        <f>IF(OR(BM137="",BM145=""),"",BM145-BM137)</f>
        <v/>
      </c>
      <c r="CQ135" s="15" t="str">
        <f>IF(CP135="","",IF(CO135&gt;(CM135-CP135),"×","〇"))</f>
        <v/>
      </c>
      <c r="DC135" s="153"/>
      <c r="DD135" s="15"/>
      <c r="DE135" s="15"/>
      <c r="DF135" s="15"/>
      <c r="DG135" s="15"/>
      <c r="DH135" s="15"/>
      <c r="DI135" s="15"/>
      <c r="DJ135" s="15"/>
      <c r="DK135" s="15"/>
      <c r="DL135" s="15"/>
    </row>
    <row r="136" spans="5:116" ht="8.15" customHeight="1">
      <c r="E136" s="500"/>
      <c r="F136" s="501"/>
      <c r="G136" s="548"/>
      <c r="H136" s="549"/>
      <c r="I136" s="549"/>
      <c r="J136" s="549"/>
      <c r="K136" s="549"/>
      <c r="L136" s="549"/>
      <c r="M136" s="550"/>
      <c r="N136" s="362"/>
      <c r="O136" s="363"/>
      <c r="P136" s="363"/>
      <c r="Q136" s="363"/>
      <c r="R136" s="363"/>
      <c r="S136" s="363"/>
      <c r="T136" s="363"/>
      <c r="U136" s="363"/>
      <c r="V136" s="364"/>
      <c r="W136" s="362"/>
      <c r="X136" s="363"/>
      <c r="Y136" s="363"/>
      <c r="Z136" s="363"/>
      <c r="AA136" s="363"/>
      <c r="AB136" s="363"/>
      <c r="AC136" s="363"/>
      <c r="AD136" s="363"/>
      <c r="AE136" s="363"/>
      <c r="AF136" s="363"/>
      <c r="AG136" s="363"/>
      <c r="AH136" s="363"/>
      <c r="AI136" s="363"/>
      <c r="AJ136" s="363"/>
      <c r="AK136" s="363"/>
      <c r="AL136" s="363"/>
      <c r="AM136" s="363"/>
      <c r="AN136" s="363"/>
      <c r="AO136" s="364"/>
      <c r="AP136" s="362"/>
      <c r="AQ136" s="363"/>
      <c r="AR136" s="363"/>
      <c r="AS136" s="363"/>
      <c r="AT136" s="363"/>
      <c r="AU136" s="363"/>
      <c r="AV136" s="363"/>
      <c r="AW136" s="363"/>
      <c r="AX136" s="363"/>
      <c r="AY136" s="363"/>
      <c r="AZ136" s="363"/>
      <c r="BA136" s="363"/>
      <c r="BB136" s="363"/>
      <c r="BC136" s="363"/>
      <c r="BD136" s="363"/>
      <c r="BE136" s="363"/>
      <c r="BF136" s="363"/>
      <c r="BG136" s="363"/>
      <c r="BH136" s="364"/>
      <c r="BI136" s="242"/>
      <c r="BJ136" s="243"/>
      <c r="BK136" s="243"/>
      <c r="BL136" s="544"/>
      <c r="BM136" s="283"/>
      <c r="BN136" s="283"/>
      <c r="BO136" s="283"/>
      <c r="BP136" s="283"/>
      <c r="BQ136" s="246"/>
      <c r="BR136" s="246"/>
      <c r="BS136" s="247"/>
      <c r="BT136" s="313"/>
      <c r="BU136" s="313"/>
      <c r="BV136" s="313"/>
      <c r="BW136" s="371"/>
      <c r="BX136" s="540"/>
      <c r="BY136" s="424"/>
      <c r="BZ136" s="424"/>
      <c r="CA136" s="541"/>
      <c r="CB136" s="446"/>
      <c r="CC136" s="313"/>
      <c r="CD136" s="313"/>
      <c r="CE136" s="558"/>
      <c r="CF136" s="449"/>
      <c r="CG136" s="449"/>
      <c r="CH136" s="449"/>
      <c r="CI136" s="450"/>
      <c r="CJ136" s="4"/>
      <c r="CM136" s="37"/>
      <c r="CN136" s="13"/>
      <c r="CO136" s="13"/>
      <c r="CP136" s="13"/>
      <c r="CQ136" s="13"/>
      <c r="DC136" s="153"/>
      <c r="DD136" s="15"/>
      <c r="DE136" s="15"/>
      <c r="DF136" s="15"/>
      <c r="DG136" s="15"/>
      <c r="DH136" s="15"/>
      <c r="DI136" s="15"/>
      <c r="DJ136" s="15"/>
      <c r="DK136" s="15"/>
      <c r="DL136" s="15"/>
    </row>
    <row r="137" spans="5:116" ht="8.15" customHeight="1">
      <c r="E137" s="500"/>
      <c r="F137" s="501"/>
      <c r="G137" s="548"/>
      <c r="H137" s="549"/>
      <c r="I137" s="549"/>
      <c r="J137" s="549"/>
      <c r="K137" s="549"/>
      <c r="L137" s="549"/>
      <c r="M137" s="550"/>
      <c r="N137" s="362"/>
      <c r="O137" s="363"/>
      <c r="P137" s="363"/>
      <c r="Q137" s="363"/>
      <c r="R137" s="363"/>
      <c r="S137" s="363"/>
      <c r="T137" s="363"/>
      <c r="U137" s="363"/>
      <c r="V137" s="364"/>
      <c r="W137" s="362"/>
      <c r="X137" s="363"/>
      <c r="Y137" s="363"/>
      <c r="Z137" s="363"/>
      <c r="AA137" s="363"/>
      <c r="AB137" s="363"/>
      <c r="AC137" s="363"/>
      <c r="AD137" s="363"/>
      <c r="AE137" s="363"/>
      <c r="AF137" s="363"/>
      <c r="AG137" s="363"/>
      <c r="AH137" s="363"/>
      <c r="AI137" s="363"/>
      <c r="AJ137" s="363"/>
      <c r="AK137" s="363"/>
      <c r="AL137" s="363"/>
      <c r="AM137" s="363"/>
      <c r="AN137" s="363"/>
      <c r="AO137" s="364"/>
      <c r="AP137" s="90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74"/>
      <c r="BI137" s="242" t="str">
        <f>AQ145</f>
        <v>SC</v>
      </c>
      <c r="BJ137" s="243"/>
      <c r="BK137" s="243"/>
      <c r="BL137" s="544" t="s">
        <v>109</v>
      </c>
      <c r="BM137" s="282"/>
      <c r="BN137" s="282"/>
      <c r="BO137" s="282"/>
      <c r="BP137" s="282"/>
      <c r="BQ137" s="246" t="s">
        <v>111</v>
      </c>
      <c r="BR137" s="246"/>
      <c r="BS137" s="247"/>
      <c r="BT137" s="313"/>
      <c r="BU137" s="313"/>
      <c r="BV137" s="313"/>
      <c r="BW137" s="371"/>
      <c r="BX137" s="540"/>
      <c r="BY137" s="424"/>
      <c r="BZ137" s="424"/>
      <c r="CA137" s="541"/>
      <c r="CB137" s="446"/>
      <c r="CC137" s="313"/>
      <c r="CD137" s="313"/>
      <c r="CE137" s="558"/>
      <c r="CF137" s="449"/>
      <c r="CG137" s="449"/>
      <c r="CH137" s="449"/>
      <c r="CI137" s="450"/>
      <c r="CJ137" s="6"/>
      <c r="CM137" s="37" t="s">
        <v>63</v>
      </c>
      <c r="CN137" s="15" t="str">
        <f>IF(OR(CQ132="",CQ135=""),"",IF(AND(CQ132="〇",CQ135="〇"),"〇","×"))</f>
        <v/>
      </c>
      <c r="CO137" s="13"/>
      <c r="CP137" s="13"/>
      <c r="CQ137" s="13"/>
      <c r="DC137" s="153"/>
      <c r="DD137" s="15"/>
      <c r="DE137" s="15"/>
      <c r="DF137" s="15"/>
      <c r="DG137" s="15"/>
      <c r="DH137" s="15"/>
      <c r="DI137" s="15"/>
      <c r="DJ137" s="15"/>
      <c r="DK137" s="15"/>
      <c r="DL137" s="15"/>
    </row>
    <row r="138" spans="5:116" ht="8.15" customHeight="1">
      <c r="E138" s="500"/>
      <c r="F138" s="501"/>
      <c r="G138" s="548"/>
      <c r="H138" s="549"/>
      <c r="I138" s="549"/>
      <c r="J138" s="549"/>
      <c r="K138" s="549"/>
      <c r="L138" s="549"/>
      <c r="M138" s="550"/>
      <c r="N138" s="362"/>
      <c r="O138" s="363"/>
      <c r="P138" s="363"/>
      <c r="Q138" s="363"/>
      <c r="R138" s="363"/>
      <c r="S138" s="363"/>
      <c r="T138" s="363"/>
      <c r="U138" s="363"/>
      <c r="V138" s="364"/>
      <c r="W138" s="362"/>
      <c r="X138" s="363"/>
      <c r="Y138" s="363"/>
      <c r="Z138" s="363"/>
      <c r="AA138" s="363"/>
      <c r="AB138" s="363"/>
      <c r="AC138" s="363"/>
      <c r="AD138" s="363"/>
      <c r="AE138" s="363"/>
      <c r="AF138" s="363"/>
      <c r="AG138" s="363"/>
      <c r="AH138" s="363"/>
      <c r="AI138" s="363"/>
      <c r="AJ138" s="363"/>
      <c r="AK138" s="363"/>
      <c r="AL138" s="363"/>
      <c r="AM138" s="363"/>
      <c r="AN138" s="363"/>
      <c r="AO138" s="364"/>
      <c r="AP138" s="362" t="s">
        <v>107</v>
      </c>
      <c r="AQ138" s="391"/>
      <c r="AR138" s="391"/>
      <c r="AS138" s="391"/>
      <c r="AT138" s="391"/>
      <c r="AU138" s="391"/>
      <c r="AV138" s="391"/>
      <c r="AW138" s="391"/>
      <c r="AX138" s="391"/>
      <c r="AY138" s="391"/>
      <c r="AZ138" s="391"/>
      <c r="BA138" s="391"/>
      <c r="BB138" s="391"/>
      <c r="BC138" s="391"/>
      <c r="BD138" s="391"/>
      <c r="BE138" s="391"/>
      <c r="BF138" s="391"/>
      <c r="BG138" s="391"/>
      <c r="BH138" s="74"/>
      <c r="BI138" s="242"/>
      <c r="BJ138" s="243"/>
      <c r="BK138" s="243"/>
      <c r="BL138" s="544"/>
      <c r="BM138" s="283"/>
      <c r="BN138" s="283"/>
      <c r="BO138" s="283"/>
      <c r="BP138" s="283"/>
      <c r="BQ138" s="246"/>
      <c r="BR138" s="246"/>
      <c r="BS138" s="247"/>
      <c r="BT138" s="313"/>
      <c r="BU138" s="313"/>
      <c r="BV138" s="313"/>
      <c r="BW138" s="371"/>
      <c r="BX138" s="540"/>
      <c r="BY138" s="424"/>
      <c r="BZ138" s="424"/>
      <c r="CA138" s="541"/>
      <c r="CB138" s="446"/>
      <c r="CC138" s="313"/>
      <c r="CD138" s="313"/>
      <c r="CE138" s="558"/>
      <c r="CF138" s="449"/>
      <c r="CG138" s="449"/>
      <c r="CH138" s="449"/>
      <c r="CI138" s="450"/>
      <c r="CJ138" s="6"/>
      <c r="CM138" s="16"/>
      <c r="DC138" s="153"/>
      <c r="DD138" s="15"/>
      <c r="DE138" s="15"/>
      <c r="DF138" s="15"/>
      <c r="DG138" s="15"/>
      <c r="DH138" s="15"/>
      <c r="DI138" s="15"/>
      <c r="DJ138" s="15"/>
      <c r="DK138" s="15"/>
      <c r="DL138" s="15"/>
    </row>
    <row r="139" spans="5:116" ht="8.15" customHeight="1">
      <c r="E139" s="500"/>
      <c r="F139" s="501"/>
      <c r="G139" s="548"/>
      <c r="H139" s="549"/>
      <c r="I139" s="549"/>
      <c r="J139" s="549"/>
      <c r="K139" s="549"/>
      <c r="L139" s="549"/>
      <c r="M139" s="550"/>
      <c r="N139" s="362"/>
      <c r="O139" s="363"/>
      <c r="P139" s="363"/>
      <c r="Q139" s="363"/>
      <c r="R139" s="363"/>
      <c r="S139" s="363"/>
      <c r="T139" s="363"/>
      <c r="U139" s="363"/>
      <c r="V139" s="364"/>
      <c r="W139" s="362"/>
      <c r="X139" s="363"/>
      <c r="Y139" s="363"/>
      <c r="Z139" s="363"/>
      <c r="AA139" s="363"/>
      <c r="AB139" s="363"/>
      <c r="AC139" s="363"/>
      <c r="AD139" s="363"/>
      <c r="AE139" s="363"/>
      <c r="AF139" s="363"/>
      <c r="AG139" s="363"/>
      <c r="AH139" s="363"/>
      <c r="AI139" s="363"/>
      <c r="AJ139" s="363"/>
      <c r="AK139" s="363"/>
      <c r="AL139" s="363"/>
      <c r="AM139" s="363"/>
      <c r="AN139" s="363"/>
      <c r="AO139" s="364"/>
      <c r="AP139" s="390"/>
      <c r="AQ139" s="391"/>
      <c r="AR139" s="391"/>
      <c r="AS139" s="391"/>
      <c r="AT139" s="391"/>
      <c r="AU139" s="391"/>
      <c r="AV139" s="391"/>
      <c r="AW139" s="391"/>
      <c r="AX139" s="391"/>
      <c r="AY139" s="391"/>
      <c r="AZ139" s="391"/>
      <c r="BA139" s="391"/>
      <c r="BB139" s="391"/>
      <c r="BC139" s="391"/>
      <c r="BD139" s="391"/>
      <c r="BE139" s="391"/>
      <c r="BF139" s="391"/>
      <c r="BG139" s="391"/>
      <c r="BH139" s="74"/>
      <c r="BI139" s="66"/>
      <c r="BJ139" s="57"/>
      <c r="BK139" s="57"/>
      <c r="BL139" s="57"/>
      <c r="BM139" s="57"/>
      <c r="BN139" s="57"/>
      <c r="BO139" s="57"/>
      <c r="BP139" s="57"/>
      <c r="BQ139" s="57"/>
      <c r="BR139" s="57"/>
      <c r="BS139" s="141"/>
      <c r="BT139" s="370"/>
      <c r="BU139" s="313"/>
      <c r="BV139" s="313"/>
      <c r="BW139" s="371"/>
      <c r="BX139" s="540"/>
      <c r="BY139" s="424"/>
      <c r="BZ139" s="424"/>
      <c r="CA139" s="541"/>
      <c r="CB139" s="446"/>
      <c r="CC139" s="313"/>
      <c r="CD139" s="313"/>
      <c r="CE139" s="558"/>
      <c r="CF139" s="449"/>
      <c r="CG139" s="449"/>
      <c r="CH139" s="449"/>
      <c r="CI139" s="450"/>
      <c r="CJ139" s="6"/>
      <c r="DC139" s="153"/>
      <c r="DD139" s="15"/>
      <c r="DE139" s="15"/>
      <c r="DF139" s="15"/>
      <c r="DG139" s="15"/>
      <c r="DH139" s="15"/>
      <c r="DI139" s="15"/>
      <c r="DJ139" s="15"/>
      <c r="DK139" s="15"/>
      <c r="DL139" s="15"/>
    </row>
    <row r="140" spans="5:116" ht="8.15" customHeight="1">
      <c r="E140" s="500"/>
      <c r="F140" s="501"/>
      <c r="G140" s="548"/>
      <c r="H140" s="549"/>
      <c r="I140" s="549"/>
      <c r="J140" s="549"/>
      <c r="K140" s="549"/>
      <c r="L140" s="549"/>
      <c r="M140" s="550"/>
      <c r="N140" s="362"/>
      <c r="O140" s="363"/>
      <c r="P140" s="363"/>
      <c r="Q140" s="363"/>
      <c r="R140" s="363"/>
      <c r="S140" s="363"/>
      <c r="T140" s="363"/>
      <c r="U140" s="363"/>
      <c r="V140" s="364"/>
      <c r="W140" s="362"/>
      <c r="X140" s="363"/>
      <c r="Y140" s="363"/>
      <c r="Z140" s="363"/>
      <c r="AA140" s="363"/>
      <c r="AB140" s="363"/>
      <c r="AC140" s="363"/>
      <c r="AD140" s="363"/>
      <c r="AE140" s="363"/>
      <c r="AF140" s="363"/>
      <c r="AG140" s="363"/>
      <c r="AH140" s="363"/>
      <c r="AI140" s="363"/>
      <c r="AJ140" s="363"/>
      <c r="AK140" s="363"/>
      <c r="AL140" s="363"/>
      <c r="AM140" s="363"/>
      <c r="AN140" s="363"/>
      <c r="AO140" s="364"/>
      <c r="AP140" s="390"/>
      <c r="AQ140" s="391"/>
      <c r="AR140" s="391"/>
      <c r="AS140" s="391"/>
      <c r="AT140" s="391"/>
      <c r="AU140" s="391"/>
      <c r="AV140" s="391"/>
      <c r="AW140" s="391"/>
      <c r="AX140" s="391"/>
      <c r="AY140" s="391"/>
      <c r="AZ140" s="391"/>
      <c r="BA140" s="391"/>
      <c r="BB140" s="391"/>
      <c r="BC140" s="391"/>
      <c r="BD140" s="391"/>
      <c r="BE140" s="391"/>
      <c r="BF140" s="391"/>
      <c r="BG140" s="391"/>
      <c r="BH140" s="74"/>
      <c r="BI140" s="479" t="s">
        <v>31</v>
      </c>
      <c r="BJ140" s="424"/>
      <c r="BK140" s="424"/>
      <c r="BL140" s="424"/>
      <c r="BM140" s="424"/>
      <c r="BN140" s="424"/>
      <c r="BO140" s="424"/>
      <c r="BP140" s="424"/>
      <c r="BQ140" s="424"/>
      <c r="BR140" s="424"/>
      <c r="BS140" s="425"/>
      <c r="BT140" s="370"/>
      <c r="BU140" s="313"/>
      <c r="BV140" s="313"/>
      <c r="BW140" s="371"/>
      <c r="BX140" s="540"/>
      <c r="BY140" s="424"/>
      <c r="BZ140" s="424"/>
      <c r="CA140" s="541"/>
      <c r="CB140" s="446"/>
      <c r="CC140" s="313"/>
      <c r="CD140" s="313"/>
      <c r="CE140" s="558"/>
      <c r="CF140" s="449"/>
      <c r="CG140" s="449"/>
      <c r="CH140" s="449"/>
      <c r="CI140" s="450"/>
    </row>
    <row r="141" spans="5:116" ht="8.15" customHeight="1">
      <c r="E141" s="500"/>
      <c r="F141" s="501"/>
      <c r="G141" s="548"/>
      <c r="H141" s="549"/>
      <c r="I141" s="549"/>
      <c r="J141" s="549"/>
      <c r="K141" s="549"/>
      <c r="L141" s="549"/>
      <c r="M141" s="550"/>
      <c r="N141" s="362"/>
      <c r="O141" s="363"/>
      <c r="P141" s="363"/>
      <c r="Q141" s="363"/>
      <c r="R141" s="363"/>
      <c r="S141" s="363"/>
      <c r="T141" s="363"/>
      <c r="U141" s="363"/>
      <c r="V141" s="364"/>
      <c r="W141" s="362"/>
      <c r="X141" s="363"/>
      <c r="Y141" s="363"/>
      <c r="Z141" s="363"/>
      <c r="AA141" s="363"/>
      <c r="AB141" s="363"/>
      <c r="AC141" s="363"/>
      <c r="AD141" s="363"/>
      <c r="AE141" s="363"/>
      <c r="AF141" s="363"/>
      <c r="AG141" s="363"/>
      <c r="AH141" s="363"/>
      <c r="AI141" s="363"/>
      <c r="AJ141" s="363"/>
      <c r="AK141" s="363"/>
      <c r="AL141" s="363"/>
      <c r="AM141" s="363"/>
      <c r="AN141" s="363"/>
      <c r="AO141" s="364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74"/>
      <c r="BI141" s="479"/>
      <c r="BJ141" s="424"/>
      <c r="BK141" s="424"/>
      <c r="BL141" s="424"/>
      <c r="BM141" s="424"/>
      <c r="BN141" s="424"/>
      <c r="BO141" s="424"/>
      <c r="BP141" s="424"/>
      <c r="BQ141" s="424"/>
      <c r="BR141" s="424"/>
      <c r="BS141" s="425"/>
      <c r="BT141" s="370"/>
      <c r="BU141" s="313"/>
      <c r="BV141" s="313"/>
      <c r="BW141" s="371"/>
      <c r="BX141" s="540"/>
      <c r="BY141" s="424"/>
      <c r="BZ141" s="424"/>
      <c r="CA141" s="541"/>
      <c r="CB141" s="446"/>
      <c r="CC141" s="313"/>
      <c r="CD141" s="313"/>
      <c r="CE141" s="558"/>
      <c r="CF141" s="449"/>
      <c r="CG141" s="449"/>
      <c r="CH141" s="449"/>
      <c r="CI141" s="450"/>
      <c r="CM141" s="16"/>
    </row>
    <row r="142" spans="5:116" ht="8.15" customHeight="1">
      <c r="E142" s="500"/>
      <c r="F142" s="501"/>
      <c r="G142" s="548"/>
      <c r="H142" s="549"/>
      <c r="I142" s="549"/>
      <c r="J142" s="549"/>
      <c r="K142" s="549"/>
      <c r="L142" s="549"/>
      <c r="M142" s="550"/>
      <c r="N142" s="362"/>
      <c r="O142" s="363"/>
      <c r="P142" s="363"/>
      <c r="Q142" s="363"/>
      <c r="R142" s="363"/>
      <c r="S142" s="363"/>
      <c r="T142" s="363"/>
      <c r="U142" s="363"/>
      <c r="V142" s="364"/>
      <c r="W142" s="362"/>
      <c r="X142" s="363"/>
      <c r="Y142" s="363"/>
      <c r="Z142" s="363"/>
      <c r="AA142" s="363"/>
      <c r="AB142" s="363"/>
      <c r="AC142" s="363"/>
      <c r="AD142" s="363"/>
      <c r="AE142" s="363"/>
      <c r="AF142" s="363"/>
      <c r="AG142" s="363"/>
      <c r="AH142" s="363"/>
      <c r="AI142" s="363"/>
      <c r="AJ142" s="363"/>
      <c r="AK142" s="363"/>
      <c r="AL142" s="363"/>
      <c r="AM142" s="363"/>
      <c r="AN142" s="363"/>
      <c r="AO142" s="364"/>
      <c r="AP142" s="49"/>
      <c r="AQ142" s="554" t="s">
        <v>108</v>
      </c>
      <c r="AR142" s="554"/>
      <c r="AS142" s="554"/>
      <c r="AT142" s="554"/>
      <c r="AU142" s="554"/>
      <c r="AV142" s="554"/>
      <c r="AW142" s="554"/>
      <c r="AX142" s="554"/>
      <c r="AY142" s="323" t="s">
        <v>109</v>
      </c>
      <c r="AZ142" s="254"/>
      <c r="BA142" s="254"/>
      <c r="BB142" s="254"/>
      <c r="BC142" s="254"/>
      <c r="BD142" s="254"/>
      <c r="BE142" s="555" t="s">
        <v>111</v>
      </c>
      <c r="BF142" s="555"/>
      <c r="BG142" s="555"/>
      <c r="BH142" s="74"/>
      <c r="BI142" s="242" t="str">
        <f>AQ142</f>
        <v>UCM</v>
      </c>
      <c r="BJ142" s="243"/>
      <c r="BK142" s="243"/>
      <c r="BL142" s="544" t="s">
        <v>109</v>
      </c>
      <c r="BM142" s="286"/>
      <c r="BN142" s="286"/>
      <c r="BO142" s="286"/>
      <c r="BP142" s="286"/>
      <c r="BQ142" s="246" t="s">
        <v>111</v>
      </c>
      <c r="BR142" s="246"/>
      <c r="BS142" s="247"/>
      <c r="BT142" s="313"/>
      <c r="BU142" s="313"/>
      <c r="BV142" s="313"/>
      <c r="BW142" s="371"/>
      <c r="BX142" s="540"/>
      <c r="BY142" s="424"/>
      <c r="BZ142" s="424"/>
      <c r="CA142" s="541"/>
      <c r="CB142" s="446"/>
      <c r="CC142" s="313"/>
      <c r="CD142" s="313"/>
      <c r="CE142" s="558"/>
      <c r="CF142" s="449"/>
      <c r="CG142" s="449"/>
      <c r="CH142" s="449"/>
      <c r="CI142" s="450"/>
      <c r="DD142" s="23"/>
      <c r="DE142" s="23"/>
      <c r="DF142" s="23"/>
      <c r="DG142" s="23"/>
      <c r="DH142" s="23"/>
      <c r="DI142" s="23"/>
      <c r="DJ142" s="23"/>
      <c r="DK142" s="23"/>
    </row>
    <row r="143" spans="5:116" ht="8.15" customHeight="1">
      <c r="E143" s="500"/>
      <c r="F143" s="501"/>
      <c r="G143" s="548"/>
      <c r="H143" s="549"/>
      <c r="I143" s="549"/>
      <c r="J143" s="549"/>
      <c r="K143" s="549"/>
      <c r="L143" s="549"/>
      <c r="M143" s="550"/>
      <c r="N143" s="362"/>
      <c r="O143" s="363"/>
      <c r="P143" s="363"/>
      <c r="Q143" s="363"/>
      <c r="R143" s="363"/>
      <c r="S143" s="363"/>
      <c r="T143" s="363"/>
      <c r="U143" s="363"/>
      <c r="V143" s="364"/>
      <c r="W143" s="362"/>
      <c r="X143" s="363"/>
      <c r="Y143" s="363"/>
      <c r="Z143" s="363"/>
      <c r="AA143" s="363"/>
      <c r="AB143" s="363"/>
      <c r="AC143" s="363"/>
      <c r="AD143" s="363"/>
      <c r="AE143" s="363"/>
      <c r="AF143" s="363"/>
      <c r="AG143" s="363"/>
      <c r="AH143" s="363"/>
      <c r="AI143" s="363"/>
      <c r="AJ143" s="363"/>
      <c r="AK143" s="363"/>
      <c r="AL143" s="363"/>
      <c r="AM143" s="363"/>
      <c r="AN143" s="363"/>
      <c r="AO143" s="364"/>
      <c r="AP143" s="94"/>
      <c r="AQ143" s="554"/>
      <c r="AR143" s="554"/>
      <c r="AS143" s="554"/>
      <c r="AT143" s="554"/>
      <c r="AU143" s="554"/>
      <c r="AV143" s="554"/>
      <c r="AW143" s="554"/>
      <c r="AX143" s="554"/>
      <c r="AY143" s="323"/>
      <c r="AZ143" s="255"/>
      <c r="BA143" s="255"/>
      <c r="BB143" s="255"/>
      <c r="BC143" s="255"/>
      <c r="BD143" s="255"/>
      <c r="BE143" s="555"/>
      <c r="BF143" s="555"/>
      <c r="BG143" s="555"/>
      <c r="BH143" s="74"/>
      <c r="BI143" s="242"/>
      <c r="BJ143" s="243"/>
      <c r="BK143" s="243"/>
      <c r="BL143" s="544"/>
      <c r="BM143" s="283"/>
      <c r="BN143" s="283"/>
      <c r="BO143" s="283"/>
      <c r="BP143" s="283"/>
      <c r="BQ143" s="246"/>
      <c r="BR143" s="246"/>
      <c r="BS143" s="247"/>
      <c r="BT143" s="313"/>
      <c r="BU143" s="313"/>
      <c r="BV143" s="313"/>
      <c r="BW143" s="371"/>
      <c r="BX143" s="540"/>
      <c r="BY143" s="424"/>
      <c r="BZ143" s="424"/>
      <c r="CA143" s="541"/>
      <c r="CB143" s="446"/>
      <c r="CC143" s="313"/>
      <c r="CD143" s="313"/>
      <c r="CE143" s="558"/>
      <c r="CF143" s="449"/>
      <c r="CG143" s="449"/>
      <c r="CH143" s="449"/>
      <c r="CI143" s="450"/>
      <c r="DD143" s="21" t="s">
        <v>120</v>
      </c>
      <c r="DE143" s="21" t="s">
        <v>84</v>
      </c>
      <c r="DF143" s="21" t="s">
        <v>90</v>
      </c>
      <c r="DG143" s="21" t="s">
        <v>121</v>
      </c>
      <c r="DH143" s="22" t="s">
        <v>86</v>
      </c>
      <c r="DI143" s="21" t="s">
        <v>14</v>
      </c>
      <c r="DJ143" s="22"/>
      <c r="DK143" s="22"/>
      <c r="DL143" s="8"/>
    </row>
    <row r="144" spans="5:116" ht="8.15" customHeight="1">
      <c r="E144" s="500"/>
      <c r="F144" s="501"/>
      <c r="G144" s="548"/>
      <c r="H144" s="549"/>
      <c r="I144" s="549"/>
      <c r="J144" s="549"/>
      <c r="K144" s="549"/>
      <c r="L144" s="549"/>
      <c r="M144" s="550"/>
      <c r="N144" s="362"/>
      <c r="O144" s="363"/>
      <c r="P144" s="363"/>
      <c r="Q144" s="363"/>
      <c r="R144" s="363"/>
      <c r="S144" s="363"/>
      <c r="T144" s="363"/>
      <c r="U144" s="363"/>
      <c r="V144" s="364"/>
      <c r="W144" s="362"/>
      <c r="X144" s="363"/>
      <c r="Y144" s="363"/>
      <c r="Z144" s="363"/>
      <c r="AA144" s="363"/>
      <c r="AB144" s="363"/>
      <c r="AC144" s="363"/>
      <c r="AD144" s="363"/>
      <c r="AE144" s="363"/>
      <c r="AF144" s="363"/>
      <c r="AG144" s="363"/>
      <c r="AH144" s="363"/>
      <c r="AI144" s="363"/>
      <c r="AJ144" s="363"/>
      <c r="AK144" s="363"/>
      <c r="AL144" s="363"/>
      <c r="AM144" s="363"/>
      <c r="AN144" s="363"/>
      <c r="AO144" s="364"/>
      <c r="AP144" s="49"/>
      <c r="AQ144" s="191"/>
      <c r="AR144" s="191"/>
      <c r="AS144" s="191"/>
      <c r="AT144" s="191"/>
      <c r="AU144" s="191"/>
      <c r="AV144" s="191"/>
      <c r="AW144" s="191"/>
      <c r="AX144" s="191"/>
      <c r="AY144" s="49"/>
      <c r="AZ144" s="49"/>
      <c r="BA144" s="49"/>
      <c r="BB144" s="49"/>
      <c r="BC144" s="49"/>
      <c r="BD144" s="49"/>
      <c r="BE144" s="49"/>
      <c r="BF144" s="49"/>
      <c r="BG144" s="49"/>
      <c r="BH144" s="74"/>
      <c r="BI144" s="66"/>
      <c r="BJ144" s="57"/>
      <c r="BK144" s="57"/>
      <c r="BL144" s="190"/>
      <c r="BM144" s="189"/>
      <c r="BN144" s="189"/>
      <c r="BO144" s="189"/>
      <c r="BP144" s="189"/>
      <c r="BQ144" s="190"/>
      <c r="BR144" s="190"/>
      <c r="BS144" s="119"/>
      <c r="BT144" s="313"/>
      <c r="BU144" s="313"/>
      <c r="BV144" s="313"/>
      <c r="BW144" s="371"/>
      <c r="BX144" s="540"/>
      <c r="BY144" s="424"/>
      <c r="BZ144" s="424"/>
      <c r="CA144" s="541"/>
      <c r="CB144" s="446"/>
      <c r="CC144" s="313"/>
      <c r="CD144" s="313"/>
      <c r="CE144" s="558"/>
      <c r="CF144" s="449"/>
      <c r="CG144" s="449"/>
      <c r="CH144" s="449"/>
      <c r="CI144" s="450"/>
      <c r="DD144" s="41" t="str">
        <f>BC5</f>
        <v>DBGMH2-2A</v>
      </c>
      <c r="DE144" s="41" t="str">
        <f>AQ8</f>
        <v>積載</v>
      </c>
      <c r="DF144" s="41" t="str">
        <f>AQ10</f>
        <v>速度</v>
      </c>
      <c r="DG144" s="41" t="str">
        <f>AQ12</f>
        <v>BOMCO3</v>
      </c>
      <c r="DH144" s="20"/>
      <c r="DI144" s="41" t="e" cm="1">
        <f t="array" ref="DI144">INDEX(DD23:DJ139,MATCH(DD144&amp;DE144&amp;DF144&amp;DG144,DD23:DD139&amp;DE23:DE139&amp;DF23:DF139&amp;DG23:DG139,0),7)</f>
        <v>#N/A</v>
      </c>
      <c r="DJ144" s="20"/>
      <c r="DK144" s="41" t="e" cm="1">
        <f t="array" ref="DK144">INDEX(DD23:DL139,MATCH(DD144&amp;DE144&amp;DF144&amp;DG144,DD23:DD139&amp;DE23:DE139&amp;DF23:DF139&amp;DG23:DG139,0),8)</f>
        <v>#N/A</v>
      </c>
      <c r="DL144" s="41" t="e" cm="1">
        <f t="array" ref="DL144">INDEX(DD23:DL139,MATCH(DD144&amp;DE144&amp;DF144&amp;DG144,DD23:DD139&amp;DE23:DE139&amp;DF23:DF139&amp;DG23:DG139,0),9)</f>
        <v>#N/A</v>
      </c>
    </row>
    <row r="145" spans="5:116" ht="8.15" customHeight="1" thickBot="1">
      <c r="E145" s="500"/>
      <c r="F145" s="501"/>
      <c r="G145" s="548"/>
      <c r="H145" s="549"/>
      <c r="I145" s="549"/>
      <c r="J145" s="549"/>
      <c r="K145" s="549"/>
      <c r="L145" s="549"/>
      <c r="M145" s="550"/>
      <c r="N145" s="362"/>
      <c r="O145" s="363"/>
      <c r="P145" s="363"/>
      <c r="Q145" s="363"/>
      <c r="R145" s="363"/>
      <c r="S145" s="363"/>
      <c r="T145" s="363"/>
      <c r="U145" s="363"/>
      <c r="V145" s="364"/>
      <c r="W145" s="362"/>
      <c r="X145" s="363"/>
      <c r="Y145" s="363"/>
      <c r="Z145" s="363"/>
      <c r="AA145" s="363"/>
      <c r="AB145" s="363"/>
      <c r="AC145" s="363"/>
      <c r="AD145" s="363"/>
      <c r="AE145" s="363"/>
      <c r="AF145" s="363"/>
      <c r="AG145" s="363"/>
      <c r="AH145" s="363"/>
      <c r="AI145" s="363"/>
      <c r="AJ145" s="363"/>
      <c r="AK145" s="363"/>
      <c r="AL145" s="363"/>
      <c r="AM145" s="363"/>
      <c r="AN145" s="363"/>
      <c r="AO145" s="364"/>
      <c r="AP145" s="49"/>
      <c r="AQ145" s="554" t="s">
        <v>110</v>
      </c>
      <c r="AR145" s="554"/>
      <c r="AS145" s="554"/>
      <c r="AT145" s="554"/>
      <c r="AU145" s="554"/>
      <c r="AV145" s="554"/>
      <c r="AW145" s="554"/>
      <c r="AX145" s="554"/>
      <c r="AY145" s="323" t="s">
        <v>109</v>
      </c>
      <c r="AZ145" s="254"/>
      <c r="BA145" s="254"/>
      <c r="BB145" s="254"/>
      <c r="BC145" s="254"/>
      <c r="BD145" s="254"/>
      <c r="BE145" s="555" t="s">
        <v>111</v>
      </c>
      <c r="BF145" s="555"/>
      <c r="BG145" s="555"/>
      <c r="BH145" s="74"/>
      <c r="BI145" s="242" t="str">
        <f>AQ145</f>
        <v>SC</v>
      </c>
      <c r="BJ145" s="243"/>
      <c r="BK145" s="243"/>
      <c r="BL145" s="544" t="s">
        <v>109</v>
      </c>
      <c r="BM145" s="286"/>
      <c r="BN145" s="286"/>
      <c r="BO145" s="286"/>
      <c r="BP145" s="286"/>
      <c r="BQ145" s="246" t="s">
        <v>111</v>
      </c>
      <c r="BR145" s="246"/>
      <c r="BS145" s="247"/>
      <c r="BT145" s="313"/>
      <c r="BU145" s="313"/>
      <c r="BV145" s="313"/>
      <c r="BW145" s="371"/>
      <c r="BX145" s="540"/>
      <c r="BY145" s="424"/>
      <c r="BZ145" s="424"/>
      <c r="CA145" s="541"/>
      <c r="CB145" s="446"/>
      <c r="CC145" s="313"/>
      <c r="CD145" s="313"/>
      <c r="CE145" s="558"/>
      <c r="CF145" s="449"/>
      <c r="CG145" s="449"/>
      <c r="CH145" s="449"/>
      <c r="CI145" s="450"/>
      <c r="DD145" s="24"/>
      <c r="DE145" s="24"/>
      <c r="DF145" s="24"/>
      <c r="DG145" s="24"/>
      <c r="DH145" s="24"/>
      <c r="DI145" s="24"/>
      <c r="DJ145" s="24"/>
      <c r="DK145" s="24"/>
    </row>
    <row r="146" spans="5:116" ht="8.15" customHeight="1" thickBot="1">
      <c r="E146" s="500"/>
      <c r="F146" s="501"/>
      <c r="G146" s="548"/>
      <c r="H146" s="549"/>
      <c r="I146" s="549"/>
      <c r="J146" s="549"/>
      <c r="K146" s="549"/>
      <c r="L146" s="549"/>
      <c r="M146" s="550"/>
      <c r="N146" s="362"/>
      <c r="O146" s="363"/>
      <c r="P146" s="363"/>
      <c r="Q146" s="363"/>
      <c r="R146" s="363"/>
      <c r="S146" s="363"/>
      <c r="T146" s="363"/>
      <c r="U146" s="363"/>
      <c r="V146" s="364"/>
      <c r="W146" s="362"/>
      <c r="X146" s="363"/>
      <c r="Y146" s="363"/>
      <c r="Z146" s="363"/>
      <c r="AA146" s="363"/>
      <c r="AB146" s="363"/>
      <c r="AC146" s="363"/>
      <c r="AD146" s="363"/>
      <c r="AE146" s="363"/>
      <c r="AF146" s="363"/>
      <c r="AG146" s="363"/>
      <c r="AH146" s="363"/>
      <c r="AI146" s="363"/>
      <c r="AJ146" s="363"/>
      <c r="AK146" s="363"/>
      <c r="AL146" s="363"/>
      <c r="AM146" s="363"/>
      <c r="AN146" s="363"/>
      <c r="AO146" s="364"/>
      <c r="AP146" s="49"/>
      <c r="AQ146" s="554"/>
      <c r="AR146" s="554"/>
      <c r="AS146" s="554"/>
      <c r="AT146" s="554"/>
      <c r="AU146" s="554"/>
      <c r="AV146" s="554"/>
      <c r="AW146" s="554"/>
      <c r="AX146" s="554"/>
      <c r="AY146" s="323"/>
      <c r="AZ146" s="255"/>
      <c r="BA146" s="255"/>
      <c r="BB146" s="255"/>
      <c r="BC146" s="255"/>
      <c r="BD146" s="255"/>
      <c r="BE146" s="555"/>
      <c r="BF146" s="555"/>
      <c r="BG146" s="555"/>
      <c r="BH146" s="74"/>
      <c r="BI146" s="242"/>
      <c r="BJ146" s="243"/>
      <c r="BK146" s="243"/>
      <c r="BL146" s="544"/>
      <c r="BM146" s="283"/>
      <c r="BN146" s="283"/>
      <c r="BO146" s="283"/>
      <c r="BP146" s="283"/>
      <c r="BQ146" s="246"/>
      <c r="BR146" s="246"/>
      <c r="BS146" s="247"/>
      <c r="BT146" s="313"/>
      <c r="BU146" s="313"/>
      <c r="BV146" s="313"/>
      <c r="BW146" s="371"/>
      <c r="BX146" s="540"/>
      <c r="BY146" s="424"/>
      <c r="BZ146" s="424"/>
      <c r="CA146" s="541"/>
      <c r="CB146" s="446"/>
      <c r="CC146" s="313"/>
      <c r="CD146" s="313"/>
      <c r="CE146" s="558"/>
      <c r="CF146" s="449"/>
      <c r="CG146" s="449"/>
      <c r="CH146" s="449"/>
      <c r="CI146" s="450"/>
      <c r="DK146" s="154" t="str">
        <f>IF(BJ25="","",IF(BJ25=DK144,"〇","×"))</f>
        <v/>
      </c>
      <c r="DL146" s="304" t="str">
        <f>IF(OR(DK146="",DK147=""),"",IF(OR(DK146="〇",DK147="〇"),"〇","×"))</f>
        <v/>
      </c>
    </row>
    <row r="147" spans="5:116" ht="8.15" customHeight="1" thickBot="1">
      <c r="E147" s="502"/>
      <c r="F147" s="503"/>
      <c r="G147" s="551"/>
      <c r="H147" s="552"/>
      <c r="I147" s="552"/>
      <c r="J147" s="552"/>
      <c r="K147" s="552"/>
      <c r="L147" s="552"/>
      <c r="M147" s="553"/>
      <c r="N147" s="365"/>
      <c r="O147" s="366"/>
      <c r="P147" s="366"/>
      <c r="Q147" s="366"/>
      <c r="R147" s="366"/>
      <c r="S147" s="366"/>
      <c r="T147" s="366"/>
      <c r="U147" s="366"/>
      <c r="V147" s="367"/>
      <c r="W147" s="365"/>
      <c r="X147" s="366"/>
      <c r="Y147" s="366"/>
      <c r="Z147" s="366"/>
      <c r="AA147" s="366"/>
      <c r="AB147" s="366"/>
      <c r="AC147" s="366"/>
      <c r="AD147" s="366"/>
      <c r="AE147" s="366"/>
      <c r="AF147" s="366"/>
      <c r="AG147" s="366"/>
      <c r="AH147" s="366"/>
      <c r="AI147" s="366"/>
      <c r="AJ147" s="366"/>
      <c r="AK147" s="366"/>
      <c r="AL147" s="366"/>
      <c r="AM147" s="366"/>
      <c r="AN147" s="366"/>
      <c r="AO147" s="367"/>
      <c r="AP147" s="140"/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7"/>
      <c r="BE147" s="77"/>
      <c r="BF147" s="77"/>
      <c r="BG147" s="77"/>
      <c r="BH147" s="79"/>
      <c r="BI147" s="100"/>
      <c r="BJ147" s="101"/>
      <c r="BK147" s="101"/>
      <c r="BL147" s="101"/>
      <c r="BM147" s="101"/>
      <c r="BN147" s="101"/>
      <c r="BO147" s="101"/>
      <c r="BP147" s="101"/>
      <c r="BQ147" s="101"/>
      <c r="BR147" s="101"/>
      <c r="BS147" s="142"/>
      <c r="BT147" s="372"/>
      <c r="BU147" s="373"/>
      <c r="BV147" s="373"/>
      <c r="BW147" s="374"/>
      <c r="BX147" s="542"/>
      <c r="BY147" s="453"/>
      <c r="BZ147" s="453"/>
      <c r="CA147" s="543"/>
      <c r="CB147" s="556"/>
      <c r="CC147" s="373"/>
      <c r="CD147" s="373"/>
      <c r="CE147" s="559"/>
      <c r="CF147" s="463"/>
      <c r="CG147" s="463"/>
      <c r="CH147" s="463"/>
      <c r="CI147" s="464"/>
      <c r="DK147" s="154" t="str">
        <f>IF(BJ25="","",IF(BJ25=DL144,"〇","×"))</f>
        <v/>
      </c>
      <c r="DL147" s="305"/>
    </row>
    <row r="148" spans="5:116" ht="8.15" customHeight="1">
      <c r="E148" s="498" t="s">
        <v>32</v>
      </c>
      <c r="F148" s="499"/>
      <c r="G148" s="504" t="s">
        <v>33</v>
      </c>
      <c r="H148" s="505"/>
      <c r="I148" s="505"/>
      <c r="J148" s="505"/>
      <c r="K148" s="505"/>
      <c r="L148" s="505"/>
      <c r="M148" s="506"/>
      <c r="N148" s="513" t="s">
        <v>76</v>
      </c>
      <c r="O148" s="514"/>
      <c r="P148" s="514"/>
      <c r="Q148" s="514"/>
      <c r="R148" s="514"/>
      <c r="S148" s="514"/>
      <c r="T148" s="514"/>
      <c r="U148" s="514"/>
      <c r="V148" s="515"/>
      <c r="W148" s="212" t="s">
        <v>73</v>
      </c>
      <c r="X148" s="356"/>
      <c r="Y148" s="356"/>
      <c r="Z148" s="356"/>
      <c r="AA148" s="356"/>
      <c r="AB148" s="356"/>
      <c r="AC148" s="356"/>
      <c r="AD148" s="356"/>
      <c r="AE148" s="356"/>
      <c r="AF148" s="356"/>
      <c r="AG148" s="356"/>
      <c r="AH148" s="356"/>
      <c r="AI148" s="356"/>
      <c r="AJ148" s="356"/>
      <c r="AK148" s="356"/>
      <c r="AL148" s="356"/>
      <c r="AM148" s="356"/>
      <c r="AN148" s="356"/>
      <c r="AO148" s="361"/>
      <c r="AP148" s="522" t="s">
        <v>34</v>
      </c>
      <c r="AQ148" s="523"/>
      <c r="AR148" s="523"/>
      <c r="AS148" s="523"/>
      <c r="AT148" s="523"/>
      <c r="AU148" s="523"/>
      <c r="AV148" s="523"/>
      <c r="AW148" s="523"/>
      <c r="AX148" s="523"/>
      <c r="AY148" s="523"/>
      <c r="AZ148" s="523"/>
      <c r="BA148" s="523"/>
      <c r="BB148" s="523"/>
      <c r="BC148" s="523"/>
      <c r="BD148" s="523"/>
      <c r="BE148" s="523"/>
      <c r="BF148" s="523"/>
      <c r="BG148" s="523"/>
      <c r="BH148" s="524"/>
      <c r="BI148" s="97"/>
      <c r="BJ148" s="98"/>
      <c r="BK148" s="98"/>
      <c r="BL148" s="98"/>
      <c r="BM148" s="98"/>
      <c r="BN148" s="98"/>
      <c r="BO148" s="98"/>
      <c r="BP148" s="98"/>
      <c r="BQ148" s="98"/>
      <c r="BR148" s="98"/>
      <c r="BS148" s="99"/>
      <c r="BT148" s="531"/>
      <c r="BU148" s="455"/>
      <c r="BV148" s="455"/>
      <c r="BW148" s="532"/>
      <c r="BX148" s="538" t="s">
        <v>18</v>
      </c>
      <c r="BY148" s="422"/>
      <c r="BZ148" s="422"/>
      <c r="CA148" s="539"/>
      <c r="CB148" s="454"/>
      <c r="CC148" s="455"/>
      <c r="CD148" s="455"/>
      <c r="CE148" s="456"/>
      <c r="CF148" s="291" t="s">
        <v>23</v>
      </c>
      <c r="CG148" s="291"/>
      <c r="CH148" s="291"/>
      <c r="CI148" s="448"/>
    </row>
    <row r="149" spans="5:116" ht="8.15" customHeight="1">
      <c r="E149" s="500"/>
      <c r="F149" s="501"/>
      <c r="G149" s="507"/>
      <c r="H149" s="508"/>
      <c r="I149" s="508"/>
      <c r="J149" s="508"/>
      <c r="K149" s="508"/>
      <c r="L149" s="508"/>
      <c r="M149" s="509"/>
      <c r="N149" s="516"/>
      <c r="O149" s="517"/>
      <c r="P149" s="517"/>
      <c r="Q149" s="517"/>
      <c r="R149" s="517"/>
      <c r="S149" s="517"/>
      <c r="T149" s="517"/>
      <c r="U149" s="517"/>
      <c r="V149" s="518"/>
      <c r="W149" s="362"/>
      <c r="X149" s="363"/>
      <c r="Y149" s="363"/>
      <c r="Z149" s="363"/>
      <c r="AA149" s="363"/>
      <c r="AB149" s="363"/>
      <c r="AC149" s="363"/>
      <c r="AD149" s="363"/>
      <c r="AE149" s="363"/>
      <c r="AF149" s="363"/>
      <c r="AG149" s="363"/>
      <c r="AH149" s="363"/>
      <c r="AI149" s="363"/>
      <c r="AJ149" s="363"/>
      <c r="AK149" s="363"/>
      <c r="AL149" s="363"/>
      <c r="AM149" s="363"/>
      <c r="AN149" s="363"/>
      <c r="AO149" s="364"/>
      <c r="AP149" s="525"/>
      <c r="AQ149" s="526"/>
      <c r="AR149" s="526"/>
      <c r="AS149" s="526"/>
      <c r="AT149" s="526"/>
      <c r="AU149" s="526"/>
      <c r="AV149" s="526"/>
      <c r="AW149" s="526"/>
      <c r="AX149" s="526"/>
      <c r="AY149" s="526"/>
      <c r="AZ149" s="526"/>
      <c r="BA149" s="526"/>
      <c r="BB149" s="526"/>
      <c r="BC149" s="526"/>
      <c r="BD149" s="526"/>
      <c r="BE149" s="526"/>
      <c r="BF149" s="526"/>
      <c r="BG149" s="526"/>
      <c r="BH149" s="527"/>
      <c r="BI149" s="95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533"/>
      <c r="BU149" s="458"/>
      <c r="BV149" s="458"/>
      <c r="BW149" s="534"/>
      <c r="BX149" s="540"/>
      <c r="BY149" s="424"/>
      <c r="BZ149" s="424"/>
      <c r="CA149" s="541"/>
      <c r="CB149" s="457"/>
      <c r="CC149" s="458"/>
      <c r="CD149" s="458"/>
      <c r="CE149" s="459"/>
      <c r="CF149" s="449"/>
      <c r="CG149" s="449"/>
      <c r="CH149" s="449"/>
      <c r="CI149" s="450"/>
    </row>
    <row r="150" spans="5:116" ht="8.15" customHeight="1">
      <c r="E150" s="500"/>
      <c r="F150" s="501"/>
      <c r="G150" s="507"/>
      <c r="H150" s="508"/>
      <c r="I150" s="508"/>
      <c r="J150" s="508"/>
      <c r="K150" s="508"/>
      <c r="L150" s="508"/>
      <c r="M150" s="509"/>
      <c r="N150" s="516"/>
      <c r="O150" s="517"/>
      <c r="P150" s="517"/>
      <c r="Q150" s="517"/>
      <c r="R150" s="517"/>
      <c r="S150" s="517"/>
      <c r="T150" s="517"/>
      <c r="U150" s="517"/>
      <c r="V150" s="518"/>
      <c r="W150" s="362"/>
      <c r="X150" s="363"/>
      <c r="Y150" s="363"/>
      <c r="Z150" s="363"/>
      <c r="AA150" s="363"/>
      <c r="AB150" s="363"/>
      <c r="AC150" s="363"/>
      <c r="AD150" s="363"/>
      <c r="AE150" s="363"/>
      <c r="AF150" s="363"/>
      <c r="AG150" s="363"/>
      <c r="AH150" s="363"/>
      <c r="AI150" s="363"/>
      <c r="AJ150" s="363"/>
      <c r="AK150" s="363"/>
      <c r="AL150" s="363"/>
      <c r="AM150" s="363"/>
      <c r="AN150" s="363"/>
      <c r="AO150" s="364"/>
      <c r="AP150" s="525"/>
      <c r="AQ150" s="526"/>
      <c r="AR150" s="526"/>
      <c r="AS150" s="526"/>
      <c r="AT150" s="526"/>
      <c r="AU150" s="526"/>
      <c r="AV150" s="526"/>
      <c r="AW150" s="526"/>
      <c r="AX150" s="526"/>
      <c r="AY150" s="526"/>
      <c r="AZ150" s="526"/>
      <c r="BA150" s="526"/>
      <c r="BB150" s="526"/>
      <c r="BC150" s="526"/>
      <c r="BD150" s="526"/>
      <c r="BE150" s="526"/>
      <c r="BF150" s="526"/>
      <c r="BG150" s="526"/>
      <c r="BH150" s="527"/>
      <c r="BI150" s="95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533"/>
      <c r="BU150" s="458"/>
      <c r="BV150" s="458"/>
      <c r="BW150" s="534"/>
      <c r="BX150" s="540"/>
      <c r="BY150" s="424"/>
      <c r="BZ150" s="424"/>
      <c r="CA150" s="541"/>
      <c r="CB150" s="457"/>
      <c r="CC150" s="458"/>
      <c r="CD150" s="458"/>
      <c r="CE150" s="459"/>
      <c r="CF150" s="449"/>
      <c r="CG150" s="449"/>
      <c r="CH150" s="449"/>
      <c r="CI150" s="450"/>
    </row>
    <row r="151" spans="5:116" ht="8.15" customHeight="1">
      <c r="E151" s="500"/>
      <c r="F151" s="501"/>
      <c r="G151" s="507"/>
      <c r="H151" s="508"/>
      <c r="I151" s="508"/>
      <c r="J151" s="508"/>
      <c r="K151" s="508"/>
      <c r="L151" s="508"/>
      <c r="M151" s="509"/>
      <c r="N151" s="516"/>
      <c r="O151" s="517"/>
      <c r="P151" s="517"/>
      <c r="Q151" s="517"/>
      <c r="R151" s="517"/>
      <c r="S151" s="517"/>
      <c r="T151" s="517"/>
      <c r="U151" s="517"/>
      <c r="V151" s="518"/>
      <c r="W151" s="362"/>
      <c r="X151" s="363"/>
      <c r="Y151" s="363"/>
      <c r="Z151" s="363"/>
      <c r="AA151" s="363"/>
      <c r="AB151" s="363"/>
      <c r="AC151" s="363"/>
      <c r="AD151" s="363"/>
      <c r="AE151" s="363"/>
      <c r="AF151" s="363"/>
      <c r="AG151" s="363"/>
      <c r="AH151" s="363"/>
      <c r="AI151" s="363"/>
      <c r="AJ151" s="363"/>
      <c r="AK151" s="363"/>
      <c r="AL151" s="363"/>
      <c r="AM151" s="363"/>
      <c r="AN151" s="363"/>
      <c r="AO151" s="364"/>
      <c r="AP151" s="525"/>
      <c r="AQ151" s="526"/>
      <c r="AR151" s="526"/>
      <c r="AS151" s="526"/>
      <c r="AT151" s="526"/>
      <c r="AU151" s="526"/>
      <c r="AV151" s="526"/>
      <c r="AW151" s="526"/>
      <c r="AX151" s="526"/>
      <c r="AY151" s="526"/>
      <c r="AZ151" s="526"/>
      <c r="BA151" s="526"/>
      <c r="BB151" s="526"/>
      <c r="BC151" s="526"/>
      <c r="BD151" s="526"/>
      <c r="BE151" s="526"/>
      <c r="BF151" s="526"/>
      <c r="BG151" s="526"/>
      <c r="BH151" s="527"/>
      <c r="BI151" s="95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533"/>
      <c r="BU151" s="458"/>
      <c r="BV151" s="458"/>
      <c r="BW151" s="534"/>
      <c r="BX151" s="540"/>
      <c r="BY151" s="424"/>
      <c r="BZ151" s="424"/>
      <c r="CA151" s="541"/>
      <c r="CB151" s="457"/>
      <c r="CC151" s="458"/>
      <c r="CD151" s="458"/>
      <c r="CE151" s="459"/>
      <c r="CF151" s="449"/>
      <c r="CG151" s="449"/>
      <c r="CH151" s="449"/>
      <c r="CI151" s="450"/>
    </row>
    <row r="152" spans="5:116" ht="8.15" customHeight="1">
      <c r="E152" s="502"/>
      <c r="F152" s="503"/>
      <c r="G152" s="510"/>
      <c r="H152" s="511"/>
      <c r="I152" s="511"/>
      <c r="J152" s="511"/>
      <c r="K152" s="511"/>
      <c r="L152" s="511"/>
      <c r="M152" s="512"/>
      <c r="N152" s="519"/>
      <c r="O152" s="520"/>
      <c r="P152" s="520"/>
      <c r="Q152" s="520"/>
      <c r="R152" s="520"/>
      <c r="S152" s="520"/>
      <c r="T152" s="520"/>
      <c r="U152" s="520"/>
      <c r="V152" s="521"/>
      <c r="W152" s="365"/>
      <c r="X152" s="366"/>
      <c r="Y152" s="366"/>
      <c r="Z152" s="366"/>
      <c r="AA152" s="366"/>
      <c r="AB152" s="366"/>
      <c r="AC152" s="366"/>
      <c r="AD152" s="366"/>
      <c r="AE152" s="366"/>
      <c r="AF152" s="366"/>
      <c r="AG152" s="366"/>
      <c r="AH152" s="366"/>
      <c r="AI152" s="366"/>
      <c r="AJ152" s="366"/>
      <c r="AK152" s="366"/>
      <c r="AL152" s="366"/>
      <c r="AM152" s="366"/>
      <c r="AN152" s="366"/>
      <c r="AO152" s="367"/>
      <c r="AP152" s="528"/>
      <c r="AQ152" s="529"/>
      <c r="AR152" s="529"/>
      <c r="AS152" s="529"/>
      <c r="AT152" s="529"/>
      <c r="AU152" s="529"/>
      <c r="AV152" s="529"/>
      <c r="AW152" s="529"/>
      <c r="AX152" s="529"/>
      <c r="AY152" s="529"/>
      <c r="AZ152" s="529"/>
      <c r="BA152" s="529"/>
      <c r="BB152" s="529"/>
      <c r="BC152" s="529"/>
      <c r="BD152" s="529"/>
      <c r="BE152" s="529"/>
      <c r="BF152" s="529"/>
      <c r="BG152" s="529"/>
      <c r="BH152" s="530"/>
      <c r="BI152" s="100"/>
      <c r="BJ152" s="101"/>
      <c r="BK152" s="101"/>
      <c r="BL152" s="101"/>
      <c r="BM152" s="101"/>
      <c r="BN152" s="101"/>
      <c r="BO152" s="101"/>
      <c r="BP152" s="101"/>
      <c r="BQ152" s="101"/>
      <c r="BR152" s="101"/>
      <c r="BS152" s="101"/>
      <c r="BT152" s="535"/>
      <c r="BU152" s="536"/>
      <c r="BV152" s="536"/>
      <c r="BW152" s="537"/>
      <c r="BX152" s="542"/>
      <c r="BY152" s="453"/>
      <c r="BZ152" s="453"/>
      <c r="CA152" s="543"/>
      <c r="CB152" s="567"/>
      <c r="CC152" s="536"/>
      <c r="CD152" s="536"/>
      <c r="CE152" s="568"/>
      <c r="CF152" s="463"/>
      <c r="CG152" s="463"/>
      <c r="CH152" s="463"/>
      <c r="CI152" s="464"/>
      <c r="CM152" s="183"/>
      <c r="CN152" s="183"/>
      <c r="CO152" s="183"/>
      <c r="CP152" s="183"/>
      <c r="CQ152" s="183"/>
    </row>
    <row r="153" spans="5:116" ht="8.15" customHeight="1">
      <c r="E153" s="498" t="s">
        <v>35</v>
      </c>
      <c r="F153" s="499"/>
      <c r="G153" s="545" t="s">
        <v>36</v>
      </c>
      <c r="H153" s="546"/>
      <c r="I153" s="546"/>
      <c r="J153" s="546"/>
      <c r="K153" s="546"/>
      <c r="L153" s="546"/>
      <c r="M153" s="547"/>
      <c r="N153" s="513" t="s">
        <v>76</v>
      </c>
      <c r="O153" s="514"/>
      <c r="P153" s="514"/>
      <c r="Q153" s="514"/>
      <c r="R153" s="514"/>
      <c r="S153" s="514"/>
      <c r="T153" s="514"/>
      <c r="U153" s="514"/>
      <c r="V153" s="515"/>
      <c r="W153" s="212" t="s">
        <v>64</v>
      </c>
      <c r="X153" s="356"/>
      <c r="Y153" s="356"/>
      <c r="Z153" s="356"/>
      <c r="AA153" s="356"/>
      <c r="AB153" s="356"/>
      <c r="AC153" s="356"/>
      <c r="AD153" s="356"/>
      <c r="AE153" s="356"/>
      <c r="AF153" s="356"/>
      <c r="AG153" s="356"/>
      <c r="AH153" s="356"/>
      <c r="AI153" s="356"/>
      <c r="AJ153" s="356"/>
      <c r="AK153" s="356"/>
      <c r="AL153" s="356"/>
      <c r="AM153" s="356"/>
      <c r="AN153" s="356"/>
      <c r="AO153" s="361"/>
      <c r="AP153" s="522" t="s">
        <v>199</v>
      </c>
      <c r="AQ153" s="523"/>
      <c r="AR153" s="523"/>
      <c r="AS153" s="523"/>
      <c r="AT153" s="523"/>
      <c r="AU153" s="523"/>
      <c r="AV153" s="523"/>
      <c r="AW153" s="523"/>
      <c r="AX153" s="523"/>
      <c r="AY153" s="523"/>
      <c r="AZ153" s="523"/>
      <c r="BA153" s="523"/>
      <c r="BB153" s="523"/>
      <c r="BC153" s="523"/>
      <c r="BD153" s="523"/>
      <c r="BE153" s="523"/>
      <c r="BF153" s="523"/>
      <c r="BG153" s="523"/>
      <c r="BH153" s="523"/>
      <c r="BI153" s="102"/>
      <c r="BJ153" s="103"/>
      <c r="BK153" s="103"/>
      <c r="BL153" s="103"/>
      <c r="BM153" s="103"/>
      <c r="BN153" s="103"/>
      <c r="BO153" s="103"/>
      <c r="BP153" s="103"/>
      <c r="BQ153" s="103"/>
      <c r="BR153" s="103"/>
      <c r="BS153" s="104"/>
      <c r="BT153" s="268" t="str">
        <f>IF(BM154="","",IF(AND(BM154&lt;=70,BM154&gt;=50),"〇",""))</f>
        <v/>
      </c>
      <c r="BU153" s="368"/>
      <c r="BV153" s="368"/>
      <c r="BW153" s="369"/>
      <c r="BX153" s="538" t="s">
        <v>18</v>
      </c>
      <c r="BY153" s="422"/>
      <c r="BZ153" s="422"/>
      <c r="CA153" s="539"/>
      <c r="CB153" s="295" t="str">
        <f>IF(BM154="","",IF(AND(BM154&lt;=70,BM154&gt;=50),"","〇"))</f>
        <v/>
      </c>
      <c r="CC153" s="368"/>
      <c r="CD153" s="368"/>
      <c r="CE153" s="557"/>
      <c r="CF153" s="291" t="s">
        <v>38</v>
      </c>
      <c r="CG153" s="291"/>
      <c r="CH153" s="291"/>
      <c r="CI153" s="448"/>
      <c r="CM153" s="183"/>
      <c r="CN153" s="183"/>
      <c r="CO153" s="183"/>
      <c r="CP153" s="183"/>
      <c r="CQ153" s="183"/>
    </row>
    <row r="154" spans="5:116" ht="8.15" customHeight="1">
      <c r="E154" s="500"/>
      <c r="F154" s="501"/>
      <c r="G154" s="548"/>
      <c r="H154" s="549"/>
      <c r="I154" s="549"/>
      <c r="J154" s="549"/>
      <c r="K154" s="549"/>
      <c r="L154" s="549"/>
      <c r="M154" s="550"/>
      <c r="N154" s="516"/>
      <c r="O154" s="517"/>
      <c r="P154" s="517"/>
      <c r="Q154" s="517"/>
      <c r="R154" s="517"/>
      <c r="S154" s="517"/>
      <c r="T154" s="517"/>
      <c r="U154" s="517"/>
      <c r="V154" s="518"/>
      <c r="W154" s="362"/>
      <c r="X154" s="363"/>
      <c r="Y154" s="363"/>
      <c r="Z154" s="363"/>
      <c r="AA154" s="363"/>
      <c r="AB154" s="363"/>
      <c r="AC154" s="363"/>
      <c r="AD154" s="363"/>
      <c r="AE154" s="363"/>
      <c r="AF154" s="363"/>
      <c r="AG154" s="363"/>
      <c r="AH154" s="363"/>
      <c r="AI154" s="363"/>
      <c r="AJ154" s="363"/>
      <c r="AK154" s="363"/>
      <c r="AL154" s="363"/>
      <c r="AM154" s="363"/>
      <c r="AN154" s="363"/>
      <c r="AO154" s="364"/>
      <c r="AP154" s="525"/>
      <c r="AQ154" s="526"/>
      <c r="AR154" s="526"/>
      <c r="AS154" s="526"/>
      <c r="AT154" s="526"/>
      <c r="AU154" s="526"/>
      <c r="AV154" s="526"/>
      <c r="AW154" s="526"/>
      <c r="AX154" s="526"/>
      <c r="AY154" s="526"/>
      <c r="AZ154" s="526"/>
      <c r="BA154" s="526"/>
      <c r="BB154" s="526"/>
      <c r="BC154" s="526"/>
      <c r="BD154" s="526"/>
      <c r="BE154" s="526"/>
      <c r="BF154" s="526"/>
      <c r="BG154" s="526"/>
      <c r="BH154" s="526"/>
      <c r="BI154" s="242" t="s">
        <v>68</v>
      </c>
      <c r="BJ154" s="243"/>
      <c r="BK154" s="243"/>
      <c r="BL154" s="243"/>
      <c r="BM154" s="725"/>
      <c r="BN154" s="725"/>
      <c r="BO154" s="725"/>
      <c r="BP154" s="725"/>
      <c r="BQ154" s="315" t="s">
        <v>37</v>
      </c>
      <c r="BR154" s="315"/>
      <c r="BS154" s="727"/>
      <c r="BT154" s="370"/>
      <c r="BU154" s="313"/>
      <c r="BV154" s="313"/>
      <c r="BW154" s="371"/>
      <c r="BX154" s="540"/>
      <c r="BY154" s="424"/>
      <c r="BZ154" s="424"/>
      <c r="CA154" s="541"/>
      <c r="CB154" s="446"/>
      <c r="CC154" s="313"/>
      <c r="CD154" s="313"/>
      <c r="CE154" s="558"/>
      <c r="CF154" s="449"/>
      <c r="CG154" s="449"/>
      <c r="CH154" s="449"/>
      <c r="CI154" s="450"/>
      <c r="CM154" s="183"/>
      <c r="CN154" s="183"/>
      <c r="CO154" s="183"/>
      <c r="CP154" s="183"/>
    </row>
    <row r="155" spans="5:116" ht="8.15" customHeight="1">
      <c r="E155" s="500"/>
      <c r="F155" s="501"/>
      <c r="G155" s="548"/>
      <c r="H155" s="549"/>
      <c r="I155" s="549"/>
      <c r="J155" s="549"/>
      <c r="K155" s="549"/>
      <c r="L155" s="549"/>
      <c r="M155" s="550"/>
      <c r="N155" s="516"/>
      <c r="O155" s="517"/>
      <c r="P155" s="517"/>
      <c r="Q155" s="517"/>
      <c r="R155" s="517"/>
      <c r="S155" s="517"/>
      <c r="T155" s="517"/>
      <c r="U155" s="517"/>
      <c r="V155" s="518"/>
      <c r="W155" s="362"/>
      <c r="X155" s="363"/>
      <c r="Y155" s="363"/>
      <c r="Z155" s="363"/>
      <c r="AA155" s="363"/>
      <c r="AB155" s="363"/>
      <c r="AC155" s="363"/>
      <c r="AD155" s="363"/>
      <c r="AE155" s="363"/>
      <c r="AF155" s="363"/>
      <c r="AG155" s="363"/>
      <c r="AH155" s="363"/>
      <c r="AI155" s="363"/>
      <c r="AJ155" s="363"/>
      <c r="AK155" s="363"/>
      <c r="AL155" s="363"/>
      <c r="AM155" s="363"/>
      <c r="AN155" s="363"/>
      <c r="AO155" s="364"/>
      <c r="AP155" s="525"/>
      <c r="AQ155" s="526"/>
      <c r="AR155" s="526"/>
      <c r="AS155" s="526"/>
      <c r="AT155" s="526"/>
      <c r="AU155" s="526"/>
      <c r="AV155" s="526"/>
      <c r="AW155" s="526"/>
      <c r="AX155" s="526"/>
      <c r="AY155" s="526"/>
      <c r="AZ155" s="526"/>
      <c r="BA155" s="526"/>
      <c r="BB155" s="526"/>
      <c r="BC155" s="526"/>
      <c r="BD155" s="526"/>
      <c r="BE155" s="526"/>
      <c r="BF155" s="526"/>
      <c r="BG155" s="526"/>
      <c r="BH155" s="526"/>
      <c r="BI155" s="242"/>
      <c r="BJ155" s="243"/>
      <c r="BK155" s="243"/>
      <c r="BL155" s="243"/>
      <c r="BM155" s="726"/>
      <c r="BN155" s="726"/>
      <c r="BO155" s="726"/>
      <c r="BP155" s="726"/>
      <c r="BQ155" s="315"/>
      <c r="BR155" s="315"/>
      <c r="BS155" s="727"/>
      <c r="BT155" s="370"/>
      <c r="BU155" s="313"/>
      <c r="BV155" s="313"/>
      <c r="BW155" s="371"/>
      <c r="BX155" s="540"/>
      <c r="BY155" s="424"/>
      <c r="BZ155" s="424"/>
      <c r="CA155" s="541"/>
      <c r="CB155" s="446"/>
      <c r="CC155" s="313"/>
      <c r="CD155" s="313"/>
      <c r="CE155" s="558"/>
      <c r="CF155" s="449"/>
      <c r="CG155" s="449"/>
      <c r="CH155" s="449"/>
      <c r="CI155" s="450"/>
      <c r="CM155" s="183"/>
    </row>
    <row r="156" spans="5:116" ht="8.15" customHeight="1">
      <c r="E156" s="500"/>
      <c r="F156" s="501"/>
      <c r="G156" s="548"/>
      <c r="H156" s="549"/>
      <c r="I156" s="549"/>
      <c r="J156" s="549"/>
      <c r="K156" s="549"/>
      <c r="L156" s="549"/>
      <c r="M156" s="550"/>
      <c r="N156" s="516"/>
      <c r="O156" s="517"/>
      <c r="P156" s="517"/>
      <c r="Q156" s="517"/>
      <c r="R156" s="517"/>
      <c r="S156" s="517"/>
      <c r="T156" s="517"/>
      <c r="U156" s="517"/>
      <c r="V156" s="518"/>
      <c r="W156" s="362"/>
      <c r="X156" s="363"/>
      <c r="Y156" s="363"/>
      <c r="Z156" s="363"/>
      <c r="AA156" s="363"/>
      <c r="AB156" s="363"/>
      <c r="AC156" s="363"/>
      <c r="AD156" s="363"/>
      <c r="AE156" s="363"/>
      <c r="AF156" s="363"/>
      <c r="AG156" s="363"/>
      <c r="AH156" s="363"/>
      <c r="AI156" s="363"/>
      <c r="AJ156" s="363"/>
      <c r="AK156" s="363"/>
      <c r="AL156" s="363"/>
      <c r="AM156" s="363"/>
      <c r="AN156" s="363"/>
      <c r="AO156" s="364"/>
      <c r="AP156" s="525"/>
      <c r="AQ156" s="526"/>
      <c r="AR156" s="526"/>
      <c r="AS156" s="526"/>
      <c r="AT156" s="526"/>
      <c r="AU156" s="526"/>
      <c r="AV156" s="526"/>
      <c r="AW156" s="526"/>
      <c r="AX156" s="526"/>
      <c r="AY156" s="526"/>
      <c r="AZ156" s="526"/>
      <c r="BA156" s="526"/>
      <c r="BB156" s="526"/>
      <c r="BC156" s="526"/>
      <c r="BD156" s="526"/>
      <c r="BE156" s="526"/>
      <c r="BF156" s="526"/>
      <c r="BG156" s="526"/>
      <c r="BH156" s="526"/>
      <c r="BI156" s="94"/>
      <c r="BJ156" s="55"/>
      <c r="BK156" s="55"/>
      <c r="BL156" s="55"/>
      <c r="BM156" s="55"/>
      <c r="BN156" s="55"/>
      <c r="BO156" s="55"/>
      <c r="BP156" s="55"/>
      <c r="BQ156" s="55"/>
      <c r="BR156" s="55"/>
      <c r="BS156" s="105"/>
      <c r="BT156" s="370"/>
      <c r="BU156" s="313"/>
      <c r="BV156" s="313"/>
      <c r="BW156" s="371"/>
      <c r="BX156" s="540"/>
      <c r="BY156" s="424"/>
      <c r="BZ156" s="424"/>
      <c r="CA156" s="541"/>
      <c r="CB156" s="446"/>
      <c r="CC156" s="313"/>
      <c r="CD156" s="313"/>
      <c r="CE156" s="558"/>
      <c r="CF156" s="449"/>
      <c r="CG156" s="449"/>
      <c r="CH156" s="449"/>
      <c r="CI156" s="450"/>
      <c r="CN156" s="183"/>
      <c r="CO156" s="183"/>
      <c r="CP156" s="183"/>
    </row>
    <row r="157" spans="5:116" ht="8.15" customHeight="1">
      <c r="E157" s="502"/>
      <c r="F157" s="503"/>
      <c r="G157" s="551"/>
      <c r="H157" s="552"/>
      <c r="I157" s="552"/>
      <c r="J157" s="552"/>
      <c r="K157" s="552"/>
      <c r="L157" s="552"/>
      <c r="M157" s="553"/>
      <c r="N157" s="519"/>
      <c r="O157" s="520"/>
      <c r="P157" s="520"/>
      <c r="Q157" s="520"/>
      <c r="R157" s="520"/>
      <c r="S157" s="520"/>
      <c r="T157" s="520"/>
      <c r="U157" s="520"/>
      <c r="V157" s="521"/>
      <c r="W157" s="365"/>
      <c r="X157" s="366"/>
      <c r="Y157" s="366"/>
      <c r="Z157" s="366"/>
      <c r="AA157" s="366"/>
      <c r="AB157" s="366"/>
      <c r="AC157" s="366"/>
      <c r="AD157" s="366"/>
      <c r="AE157" s="366"/>
      <c r="AF157" s="366"/>
      <c r="AG157" s="366"/>
      <c r="AH157" s="366"/>
      <c r="AI157" s="366"/>
      <c r="AJ157" s="366"/>
      <c r="AK157" s="366"/>
      <c r="AL157" s="366"/>
      <c r="AM157" s="366"/>
      <c r="AN157" s="366"/>
      <c r="AO157" s="367"/>
      <c r="AP157" s="528"/>
      <c r="AQ157" s="529"/>
      <c r="AR157" s="529"/>
      <c r="AS157" s="529"/>
      <c r="AT157" s="529"/>
      <c r="AU157" s="529"/>
      <c r="AV157" s="529"/>
      <c r="AW157" s="529"/>
      <c r="AX157" s="529"/>
      <c r="AY157" s="529"/>
      <c r="AZ157" s="529"/>
      <c r="BA157" s="529"/>
      <c r="BB157" s="529"/>
      <c r="BC157" s="529"/>
      <c r="BD157" s="529"/>
      <c r="BE157" s="529"/>
      <c r="BF157" s="529"/>
      <c r="BG157" s="529"/>
      <c r="BH157" s="529"/>
      <c r="BI157" s="106"/>
      <c r="BJ157" s="107"/>
      <c r="BK157" s="107"/>
      <c r="BL157" s="107"/>
      <c r="BM157" s="107"/>
      <c r="BN157" s="107"/>
      <c r="BO157" s="107"/>
      <c r="BP157" s="107"/>
      <c r="BQ157" s="107"/>
      <c r="BR157" s="107"/>
      <c r="BS157" s="108"/>
      <c r="BT157" s="372"/>
      <c r="BU157" s="373"/>
      <c r="BV157" s="373"/>
      <c r="BW157" s="374"/>
      <c r="BX157" s="542"/>
      <c r="BY157" s="453"/>
      <c r="BZ157" s="453"/>
      <c r="CA157" s="543"/>
      <c r="CB157" s="556"/>
      <c r="CC157" s="373"/>
      <c r="CD157" s="373"/>
      <c r="CE157" s="559"/>
      <c r="CF157" s="463"/>
      <c r="CG157" s="463"/>
      <c r="CH157" s="463"/>
      <c r="CI157" s="464"/>
      <c r="CN157" s="183"/>
      <c r="CO157" s="183"/>
      <c r="CP157" s="183"/>
    </row>
    <row r="158" spans="5:116" ht="8.15" customHeight="1">
      <c r="E158" s="498" t="s">
        <v>39</v>
      </c>
      <c r="F158" s="499"/>
      <c r="G158" s="545" t="s">
        <v>105</v>
      </c>
      <c r="H158" s="546"/>
      <c r="I158" s="546"/>
      <c r="J158" s="546"/>
      <c r="K158" s="546"/>
      <c r="L158" s="546"/>
      <c r="M158" s="547"/>
      <c r="N158" s="212" t="s">
        <v>41</v>
      </c>
      <c r="O158" s="356"/>
      <c r="P158" s="356"/>
      <c r="Q158" s="356"/>
      <c r="R158" s="356"/>
      <c r="S158" s="356"/>
      <c r="T158" s="356"/>
      <c r="U158" s="356"/>
      <c r="V158" s="361"/>
      <c r="W158" s="212" t="s">
        <v>74</v>
      </c>
      <c r="X158" s="356"/>
      <c r="Y158" s="356"/>
      <c r="Z158" s="356"/>
      <c r="AA158" s="356"/>
      <c r="AB158" s="356"/>
      <c r="AC158" s="356"/>
      <c r="AD158" s="356"/>
      <c r="AE158" s="356"/>
      <c r="AF158" s="356"/>
      <c r="AG158" s="356"/>
      <c r="AH158" s="356"/>
      <c r="AI158" s="356"/>
      <c r="AJ158" s="356"/>
      <c r="AK158" s="356"/>
      <c r="AL158" s="356"/>
      <c r="AM158" s="356"/>
      <c r="AN158" s="356"/>
      <c r="AO158" s="361"/>
      <c r="AP158" s="212" t="s">
        <v>75</v>
      </c>
      <c r="AQ158" s="356"/>
      <c r="AR158" s="356"/>
      <c r="AS158" s="356"/>
      <c r="AT158" s="356"/>
      <c r="AU158" s="356"/>
      <c r="AV158" s="356"/>
      <c r="AW158" s="356"/>
      <c r="AX158" s="356"/>
      <c r="AY158" s="356"/>
      <c r="AZ158" s="356"/>
      <c r="BA158" s="356"/>
      <c r="BB158" s="356"/>
      <c r="BC158" s="356"/>
      <c r="BD158" s="356"/>
      <c r="BE158" s="356"/>
      <c r="BF158" s="356"/>
      <c r="BG158" s="356"/>
      <c r="BH158" s="361"/>
      <c r="BI158" s="109"/>
      <c r="BJ158" s="422" t="s">
        <v>42</v>
      </c>
      <c r="BK158" s="422"/>
      <c r="BL158" s="422"/>
      <c r="BM158" s="422"/>
      <c r="BN158" s="422"/>
      <c r="BO158" s="422"/>
      <c r="BP158" s="422"/>
      <c r="BQ158" s="422"/>
      <c r="BR158" s="422"/>
      <c r="BS158" s="69"/>
      <c r="BT158" s="268" t="str">
        <f>IF(BJ161="","",IF(BJ161=AU161,"〇",""))</f>
        <v/>
      </c>
      <c r="BU158" s="368"/>
      <c r="BV158" s="368"/>
      <c r="BW158" s="369"/>
      <c r="BX158" s="295" t="s">
        <v>18</v>
      </c>
      <c r="BY158" s="368"/>
      <c r="BZ158" s="368"/>
      <c r="CA158" s="369"/>
      <c r="CB158" s="295" t="str">
        <f>IF(BJ161="","",IF(NOT(BJ161=AU161),"〇",""))</f>
        <v/>
      </c>
      <c r="CC158" s="368"/>
      <c r="CD158" s="368"/>
      <c r="CE158" s="557"/>
      <c r="CF158" s="291" t="s">
        <v>223</v>
      </c>
      <c r="CG158" s="291"/>
      <c r="CH158" s="291"/>
      <c r="CI158" s="448"/>
    </row>
    <row r="159" spans="5:116" ht="8.15" customHeight="1">
      <c r="E159" s="500"/>
      <c r="F159" s="501"/>
      <c r="G159" s="548"/>
      <c r="H159" s="549"/>
      <c r="I159" s="549"/>
      <c r="J159" s="549"/>
      <c r="K159" s="549"/>
      <c r="L159" s="549"/>
      <c r="M159" s="550"/>
      <c r="N159" s="362"/>
      <c r="O159" s="363"/>
      <c r="P159" s="363"/>
      <c r="Q159" s="363"/>
      <c r="R159" s="363"/>
      <c r="S159" s="363"/>
      <c r="T159" s="363"/>
      <c r="U159" s="363"/>
      <c r="V159" s="364"/>
      <c r="W159" s="362"/>
      <c r="X159" s="363"/>
      <c r="Y159" s="363"/>
      <c r="Z159" s="363"/>
      <c r="AA159" s="363"/>
      <c r="AB159" s="363"/>
      <c r="AC159" s="363"/>
      <c r="AD159" s="363"/>
      <c r="AE159" s="363"/>
      <c r="AF159" s="363"/>
      <c r="AG159" s="363"/>
      <c r="AH159" s="363"/>
      <c r="AI159" s="363"/>
      <c r="AJ159" s="363"/>
      <c r="AK159" s="363"/>
      <c r="AL159" s="363"/>
      <c r="AM159" s="363"/>
      <c r="AN159" s="363"/>
      <c r="AO159" s="364"/>
      <c r="AP159" s="362"/>
      <c r="AQ159" s="363"/>
      <c r="AR159" s="363"/>
      <c r="AS159" s="363"/>
      <c r="AT159" s="363"/>
      <c r="AU159" s="363"/>
      <c r="AV159" s="363"/>
      <c r="AW159" s="363"/>
      <c r="AX159" s="363"/>
      <c r="AY159" s="363"/>
      <c r="AZ159" s="363"/>
      <c r="BA159" s="363"/>
      <c r="BB159" s="363"/>
      <c r="BC159" s="363"/>
      <c r="BD159" s="363"/>
      <c r="BE159" s="363"/>
      <c r="BF159" s="363"/>
      <c r="BG159" s="363"/>
      <c r="BH159" s="364"/>
      <c r="BI159" s="90"/>
      <c r="BJ159" s="424"/>
      <c r="BK159" s="424"/>
      <c r="BL159" s="424"/>
      <c r="BM159" s="424"/>
      <c r="BN159" s="424"/>
      <c r="BO159" s="424"/>
      <c r="BP159" s="424"/>
      <c r="BQ159" s="424"/>
      <c r="BR159" s="424"/>
      <c r="BS159" s="57"/>
      <c r="BT159" s="370"/>
      <c r="BU159" s="313"/>
      <c r="BV159" s="313"/>
      <c r="BW159" s="371"/>
      <c r="BX159" s="446"/>
      <c r="BY159" s="313"/>
      <c r="BZ159" s="313"/>
      <c r="CA159" s="371"/>
      <c r="CB159" s="446"/>
      <c r="CC159" s="313"/>
      <c r="CD159" s="313"/>
      <c r="CE159" s="558"/>
      <c r="CF159" s="449"/>
      <c r="CG159" s="449"/>
      <c r="CH159" s="449"/>
      <c r="CI159" s="450"/>
    </row>
    <row r="160" spans="5:116" ht="8.15" customHeight="1">
      <c r="E160" s="500"/>
      <c r="F160" s="501"/>
      <c r="G160" s="548"/>
      <c r="H160" s="549"/>
      <c r="I160" s="549"/>
      <c r="J160" s="549"/>
      <c r="K160" s="549"/>
      <c r="L160" s="549"/>
      <c r="M160" s="550"/>
      <c r="N160" s="362"/>
      <c r="O160" s="363"/>
      <c r="P160" s="363"/>
      <c r="Q160" s="363"/>
      <c r="R160" s="363"/>
      <c r="S160" s="363"/>
      <c r="T160" s="363"/>
      <c r="U160" s="363"/>
      <c r="V160" s="364"/>
      <c r="W160" s="362"/>
      <c r="X160" s="363"/>
      <c r="Y160" s="363"/>
      <c r="Z160" s="363"/>
      <c r="AA160" s="363"/>
      <c r="AB160" s="363"/>
      <c r="AC160" s="363"/>
      <c r="AD160" s="363"/>
      <c r="AE160" s="363"/>
      <c r="AF160" s="363"/>
      <c r="AG160" s="363"/>
      <c r="AH160" s="363"/>
      <c r="AI160" s="363"/>
      <c r="AJ160" s="363"/>
      <c r="AK160" s="363"/>
      <c r="AL160" s="363"/>
      <c r="AM160" s="363"/>
      <c r="AN160" s="363"/>
      <c r="AO160" s="364"/>
      <c r="AP160" s="362"/>
      <c r="AQ160" s="363"/>
      <c r="AR160" s="363"/>
      <c r="AS160" s="363"/>
      <c r="AT160" s="363"/>
      <c r="AU160" s="363"/>
      <c r="AV160" s="363"/>
      <c r="AW160" s="363"/>
      <c r="AX160" s="363"/>
      <c r="AY160" s="363"/>
      <c r="AZ160" s="363"/>
      <c r="BA160" s="363"/>
      <c r="BB160" s="363"/>
      <c r="BC160" s="363"/>
      <c r="BD160" s="363"/>
      <c r="BE160" s="363"/>
      <c r="BF160" s="363"/>
      <c r="BG160" s="363"/>
      <c r="BH160" s="364"/>
      <c r="BI160" s="66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370"/>
      <c r="BU160" s="313"/>
      <c r="BV160" s="313"/>
      <c r="BW160" s="371"/>
      <c r="BX160" s="446"/>
      <c r="BY160" s="313"/>
      <c r="BZ160" s="313"/>
      <c r="CA160" s="371"/>
      <c r="CB160" s="446"/>
      <c r="CC160" s="313"/>
      <c r="CD160" s="313"/>
      <c r="CE160" s="558"/>
      <c r="CF160" s="449"/>
      <c r="CG160" s="449"/>
      <c r="CH160" s="449"/>
      <c r="CI160" s="450"/>
      <c r="CJ160" s="16"/>
    </row>
    <row r="161" spans="5:97" ht="8.15" customHeight="1">
      <c r="E161" s="500"/>
      <c r="F161" s="501"/>
      <c r="G161" s="548"/>
      <c r="H161" s="549"/>
      <c r="I161" s="549"/>
      <c r="J161" s="549"/>
      <c r="K161" s="549"/>
      <c r="L161" s="549"/>
      <c r="M161" s="550"/>
      <c r="N161" s="362"/>
      <c r="O161" s="363"/>
      <c r="P161" s="363"/>
      <c r="Q161" s="363"/>
      <c r="R161" s="363"/>
      <c r="S161" s="363"/>
      <c r="T161" s="363"/>
      <c r="U161" s="363"/>
      <c r="V161" s="364"/>
      <c r="W161" s="362"/>
      <c r="X161" s="363"/>
      <c r="Y161" s="363"/>
      <c r="Z161" s="363"/>
      <c r="AA161" s="363"/>
      <c r="AB161" s="363"/>
      <c r="AC161" s="363"/>
      <c r="AD161" s="363"/>
      <c r="AE161" s="363"/>
      <c r="AF161" s="363"/>
      <c r="AG161" s="363"/>
      <c r="AH161" s="363"/>
      <c r="AI161" s="363"/>
      <c r="AJ161" s="363"/>
      <c r="AK161" s="363"/>
      <c r="AL161" s="363"/>
      <c r="AM161" s="363"/>
      <c r="AN161" s="363"/>
      <c r="AO161" s="364"/>
      <c r="AP161" s="151"/>
      <c r="AQ161" s="306" t="s">
        <v>183</v>
      </c>
      <c r="AR161" s="307"/>
      <c r="AS161" s="307"/>
      <c r="AT161" s="253" t="s">
        <v>109</v>
      </c>
      <c r="AU161" s="288" t="s">
        <v>200</v>
      </c>
      <c r="AV161" s="289"/>
      <c r="AW161" s="289"/>
      <c r="AX161" s="289"/>
      <c r="AY161" s="289"/>
      <c r="AZ161" s="289"/>
      <c r="BA161" s="289"/>
      <c r="BB161" s="289"/>
      <c r="BC161" s="289"/>
      <c r="BD161" s="289"/>
      <c r="BE161" s="289"/>
      <c r="BF161" s="289"/>
      <c r="BG161" s="289"/>
      <c r="BH161" s="76"/>
      <c r="BI161" s="49"/>
      <c r="BJ161" s="560"/>
      <c r="BK161" s="560"/>
      <c r="BL161" s="560"/>
      <c r="BM161" s="560"/>
      <c r="BN161" s="560"/>
      <c r="BO161" s="560"/>
      <c r="BP161" s="560"/>
      <c r="BQ161" s="560"/>
      <c r="BR161" s="560"/>
      <c r="BS161" s="49"/>
      <c r="BT161" s="370"/>
      <c r="BU161" s="313"/>
      <c r="BV161" s="313"/>
      <c r="BW161" s="371"/>
      <c r="BX161" s="446"/>
      <c r="BY161" s="313"/>
      <c r="BZ161" s="313"/>
      <c r="CA161" s="371"/>
      <c r="CB161" s="446"/>
      <c r="CC161" s="313"/>
      <c r="CD161" s="313"/>
      <c r="CE161" s="558"/>
      <c r="CF161" s="449"/>
      <c r="CG161" s="449"/>
      <c r="CH161" s="449"/>
      <c r="CI161" s="450"/>
      <c r="CJ161" s="16"/>
    </row>
    <row r="162" spans="5:97" ht="8.15" customHeight="1">
      <c r="E162" s="500"/>
      <c r="F162" s="501"/>
      <c r="G162" s="548"/>
      <c r="H162" s="549"/>
      <c r="I162" s="549"/>
      <c r="J162" s="549"/>
      <c r="K162" s="549"/>
      <c r="L162" s="549"/>
      <c r="M162" s="550"/>
      <c r="N162" s="365"/>
      <c r="O162" s="366"/>
      <c r="P162" s="366"/>
      <c r="Q162" s="366"/>
      <c r="R162" s="366"/>
      <c r="S162" s="366"/>
      <c r="T162" s="366"/>
      <c r="U162" s="366"/>
      <c r="V162" s="367"/>
      <c r="W162" s="365"/>
      <c r="X162" s="366"/>
      <c r="Y162" s="366"/>
      <c r="Z162" s="366"/>
      <c r="AA162" s="366"/>
      <c r="AB162" s="366"/>
      <c r="AC162" s="366"/>
      <c r="AD162" s="366"/>
      <c r="AE162" s="366"/>
      <c r="AF162" s="366"/>
      <c r="AG162" s="366"/>
      <c r="AH162" s="366"/>
      <c r="AI162" s="366"/>
      <c r="AJ162" s="366"/>
      <c r="AK162" s="366"/>
      <c r="AL162" s="366"/>
      <c r="AM162" s="366"/>
      <c r="AN162" s="366"/>
      <c r="AO162" s="366"/>
      <c r="AP162" s="155"/>
      <c r="AQ162" s="308"/>
      <c r="AR162" s="308"/>
      <c r="AS162" s="308"/>
      <c r="AT162" s="287"/>
      <c r="AU162" s="290"/>
      <c r="AV162" s="290"/>
      <c r="AW162" s="290"/>
      <c r="AX162" s="290"/>
      <c r="AY162" s="290"/>
      <c r="AZ162" s="290"/>
      <c r="BA162" s="290"/>
      <c r="BB162" s="290"/>
      <c r="BC162" s="290"/>
      <c r="BD162" s="290"/>
      <c r="BE162" s="290"/>
      <c r="BF162" s="290"/>
      <c r="BG162" s="290"/>
      <c r="BH162" s="76"/>
      <c r="BI162" s="49"/>
      <c r="BJ162" s="561"/>
      <c r="BK162" s="561"/>
      <c r="BL162" s="561"/>
      <c r="BM162" s="561"/>
      <c r="BN162" s="561"/>
      <c r="BO162" s="561"/>
      <c r="BP162" s="561"/>
      <c r="BQ162" s="561"/>
      <c r="BR162" s="561"/>
      <c r="BS162" s="49"/>
      <c r="BT162" s="370"/>
      <c r="BU162" s="313"/>
      <c r="BV162" s="313"/>
      <c r="BW162" s="371"/>
      <c r="BX162" s="446"/>
      <c r="BY162" s="313"/>
      <c r="BZ162" s="313"/>
      <c r="CA162" s="371"/>
      <c r="CB162" s="446"/>
      <c r="CC162" s="313"/>
      <c r="CD162" s="313"/>
      <c r="CE162" s="558"/>
      <c r="CF162" s="449"/>
      <c r="CG162" s="449"/>
      <c r="CH162" s="449"/>
      <c r="CI162" s="450"/>
      <c r="CJ162" s="16"/>
    </row>
    <row r="163" spans="5:97" ht="8.15" customHeight="1">
      <c r="E163" s="500"/>
      <c r="F163" s="501"/>
      <c r="G163" s="548"/>
      <c r="H163" s="549"/>
      <c r="I163" s="549"/>
      <c r="J163" s="549"/>
      <c r="K163" s="549"/>
      <c r="L163" s="549"/>
      <c r="M163" s="550"/>
      <c r="N163" s="365"/>
      <c r="O163" s="366"/>
      <c r="P163" s="366"/>
      <c r="Q163" s="366"/>
      <c r="R163" s="366"/>
      <c r="S163" s="366"/>
      <c r="T163" s="366"/>
      <c r="U163" s="366"/>
      <c r="V163" s="367"/>
      <c r="W163" s="365"/>
      <c r="X163" s="366"/>
      <c r="Y163" s="366"/>
      <c r="Z163" s="366"/>
      <c r="AA163" s="366"/>
      <c r="AB163" s="366"/>
      <c r="AC163" s="366"/>
      <c r="AD163" s="366"/>
      <c r="AE163" s="366"/>
      <c r="AF163" s="366"/>
      <c r="AG163" s="366"/>
      <c r="AH163" s="366"/>
      <c r="AI163" s="366"/>
      <c r="AJ163" s="366"/>
      <c r="AK163" s="366"/>
      <c r="AL163" s="366"/>
      <c r="AM163" s="366"/>
      <c r="AN163" s="366"/>
      <c r="AO163" s="366"/>
      <c r="AP163" s="110"/>
      <c r="AQ163" s="111"/>
      <c r="AR163" s="111"/>
      <c r="AS163" s="111"/>
      <c r="AT163" s="112"/>
      <c r="AU163" s="112"/>
      <c r="AV163" s="112"/>
      <c r="AW163" s="112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73"/>
      <c r="BH163" s="113"/>
      <c r="BI163" s="78"/>
      <c r="BJ163" s="114"/>
      <c r="BK163" s="114"/>
      <c r="BL163" s="114"/>
      <c r="BM163" s="114"/>
      <c r="BN163" s="114"/>
      <c r="BO163" s="114"/>
      <c r="BP163" s="114"/>
      <c r="BQ163" s="114"/>
      <c r="BR163" s="78"/>
      <c r="BS163" s="78"/>
      <c r="BT163" s="372"/>
      <c r="BU163" s="373"/>
      <c r="BV163" s="373"/>
      <c r="BW163" s="374"/>
      <c r="BX163" s="556"/>
      <c r="BY163" s="373"/>
      <c r="BZ163" s="373"/>
      <c r="CA163" s="374"/>
      <c r="CB163" s="556"/>
      <c r="CC163" s="373"/>
      <c r="CD163" s="373"/>
      <c r="CE163" s="559"/>
      <c r="CF163" s="463"/>
      <c r="CG163" s="463"/>
      <c r="CH163" s="463"/>
      <c r="CI163" s="464"/>
      <c r="CJ163" s="16"/>
    </row>
    <row r="164" spans="5:97" ht="8.15" customHeight="1">
      <c r="E164" s="500"/>
      <c r="F164" s="501"/>
      <c r="G164" s="548"/>
      <c r="H164" s="549"/>
      <c r="I164" s="549"/>
      <c r="J164" s="549"/>
      <c r="K164" s="549"/>
      <c r="L164" s="549"/>
      <c r="M164" s="550"/>
      <c r="N164" s="212" t="s">
        <v>76</v>
      </c>
      <c r="O164" s="356"/>
      <c r="P164" s="356"/>
      <c r="Q164" s="356"/>
      <c r="R164" s="356"/>
      <c r="S164" s="356"/>
      <c r="T164" s="356"/>
      <c r="U164" s="356"/>
      <c r="V164" s="361"/>
      <c r="W164" s="212" t="s">
        <v>181</v>
      </c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6"/>
      <c r="AH164" s="356"/>
      <c r="AI164" s="356"/>
      <c r="AJ164" s="356"/>
      <c r="AK164" s="356"/>
      <c r="AL164" s="356"/>
      <c r="AM164" s="356"/>
      <c r="AN164" s="356"/>
      <c r="AO164" s="361"/>
      <c r="AP164" s="564" t="s">
        <v>228</v>
      </c>
      <c r="AQ164" s="564"/>
      <c r="AR164" s="564"/>
      <c r="AS164" s="564"/>
      <c r="AT164" s="564"/>
      <c r="AU164" s="564"/>
      <c r="AV164" s="564"/>
      <c r="AW164" s="564"/>
      <c r="AX164" s="564"/>
      <c r="AY164" s="564"/>
      <c r="AZ164" s="564"/>
      <c r="BA164" s="564"/>
      <c r="BB164" s="564"/>
      <c r="BC164" s="564"/>
      <c r="BD164" s="564"/>
      <c r="BE164" s="564"/>
      <c r="BF164" s="564"/>
      <c r="BG164" s="564"/>
      <c r="BH164" s="564"/>
      <c r="BI164" s="95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531"/>
      <c r="BU164" s="455"/>
      <c r="BV164" s="455"/>
      <c r="BW164" s="532"/>
      <c r="BX164" s="538" t="s">
        <v>18</v>
      </c>
      <c r="BY164" s="422"/>
      <c r="BZ164" s="422"/>
      <c r="CA164" s="539"/>
      <c r="CB164" s="454"/>
      <c r="CC164" s="455"/>
      <c r="CD164" s="455"/>
      <c r="CE164" s="456"/>
      <c r="CF164" s="562" t="s">
        <v>23</v>
      </c>
      <c r="CG164" s="291"/>
      <c r="CH164" s="291"/>
      <c r="CI164" s="448"/>
      <c r="CJ164" s="16"/>
    </row>
    <row r="165" spans="5:97" ht="8.15" customHeight="1">
      <c r="E165" s="500"/>
      <c r="F165" s="501"/>
      <c r="G165" s="548"/>
      <c r="H165" s="549"/>
      <c r="I165" s="549"/>
      <c r="J165" s="549"/>
      <c r="K165" s="549"/>
      <c r="L165" s="549"/>
      <c r="M165" s="550"/>
      <c r="N165" s="362"/>
      <c r="O165" s="363"/>
      <c r="P165" s="363"/>
      <c r="Q165" s="363"/>
      <c r="R165" s="363"/>
      <c r="S165" s="363"/>
      <c r="T165" s="363"/>
      <c r="U165" s="363"/>
      <c r="V165" s="364"/>
      <c r="W165" s="362"/>
      <c r="X165" s="363"/>
      <c r="Y165" s="363"/>
      <c r="Z165" s="363"/>
      <c r="AA165" s="363"/>
      <c r="AB165" s="363"/>
      <c r="AC165" s="363"/>
      <c r="AD165" s="363"/>
      <c r="AE165" s="363"/>
      <c r="AF165" s="363"/>
      <c r="AG165" s="363"/>
      <c r="AH165" s="363"/>
      <c r="AI165" s="363"/>
      <c r="AJ165" s="363"/>
      <c r="AK165" s="363"/>
      <c r="AL165" s="363"/>
      <c r="AM165" s="363"/>
      <c r="AN165" s="363"/>
      <c r="AO165" s="364"/>
      <c r="AP165" s="565"/>
      <c r="AQ165" s="565"/>
      <c r="AR165" s="565"/>
      <c r="AS165" s="565"/>
      <c r="AT165" s="565"/>
      <c r="AU165" s="565"/>
      <c r="AV165" s="565"/>
      <c r="AW165" s="565"/>
      <c r="AX165" s="565"/>
      <c r="AY165" s="565"/>
      <c r="AZ165" s="565"/>
      <c r="BA165" s="565"/>
      <c r="BB165" s="565"/>
      <c r="BC165" s="565"/>
      <c r="BD165" s="565"/>
      <c r="BE165" s="565"/>
      <c r="BF165" s="565"/>
      <c r="BG165" s="565"/>
      <c r="BH165" s="565"/>
      <c r="BI165" s="95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533"/>
      <c r="BU165" s="458"/>
      <c r="BV165" s="458"/>
      <c r="BW165" s="534"/>
      <c r="BX165" s="540"/>
      <c r="BY165" s="424"/>
      <c r="BZ165" s="424"/>
      <c r="CA165" s="541"/>
      <c r="CB165" s="457"/>
      <c r="CC165" s="458"/>
      <c r="CD165" s="458"/>
      <c r="CE165" s="459"/>
      <c r="CF165" s="562"/>
      <c r="CG165" s="449"/>
      <c r="CH165" s="449"/>
      <c r="CI165" s="450"/>
      <c r="CJ165" s="16"/>
    </row>
    <row r="166" spans="5:97" ht="8.15" customHeight="1">
      <c r="E166" s="500"/>
      <c r="F166" s="501"/>
      <c r="G166" s="548"/>
      <c r="H166" s="549"/>
      <c r="I166" s="549"/>
      <c r="J166" s="549"/>
      <c r="K166" s="549"/>
      <c r="L166" s="549"/>
      <c r="M166" s="550"/>
      <c r="N166" s="362"/>
      <c r="O166" s="363"/>
      <c r="P166" s="363"/>
      <c r="Q166" s="363"/>
      <c r="R166" s="363"/>
      <c r="S166" s="363"/>
      <c r="T166" s="363"/>
      <c r="U166" s="363"/>
      <c r="V166" s="364"/>
      <c r="W166" s="362"/>
      <c r="X166" s="363"/>
      <c r="Y166" s="363"/>
      <c r="Z166" s="363"/>
      <c r="AA166" s="363"/>
      <c r="AB166" s="363"/>
      <c r="AC166" s="363"/>
      <c r="AD166" s="363"/>
      <c r="AE166" s="363"/>
      <c r="AF166" s="363"/>
      <c r="AG166" s="363"/>
      <c r="AH166" s="363"/>
      <c r="AI166" s="363"/>
      <c r="AJ166" s="363"/>
      <c r="AK166" s="363"/>
      <c r="AL166" s="363"/>
      <c r="AM166" s="363"/>
      <c r="AN166" s="363"/>
      <c r="AO166" s="364"/>
      <c r="AP166" s="565"/>
      <c r="AQ166" s="565"/>
      <c r="AR166" s="565"/>
      <c r="AS166" s="565"/>
      <c r="AT166" s="565"/>
      <c r="AU166" s="565"/>
      <c r="AV166" s="565"/>
      <c r="AW166" s="565"/>
      <c r="AX166" s="565"/>
      <c r="AY166" s="565"/>
      <c r="AZ166" s="565"/>
      <c r="BA166" s="565"/>
      <c r="BB166" s="565"/>
      <c r="BC166" s="565"/>
      <c r="BD166" s="565"/>
      <c r="BE166" s="565"/>
      <c r="BF166" s="565"/>
      <c r="BG166" s="565"/>
      <c r="BH166" s="565"/>
      <c r="BI166" s="95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533"/>
      <c r="BU166" s="458"/>
      <c r="BV166" s="458"/>
      <c r="BW166" s="534"/>
      <c r="BX166" s="540"/>
      <c r="BY166" s="424"/>
      <c r="BZ166" s="424"/>
      <c r="CA166" s="541"/>
      <c r="CB166" s="457"/>
      <c r="CC166" s="458"/>
      <c r="CD166" s="458"/>
      <c r="CE166" s="459"/>
      <c r="CF166" s="562"/>
      <c r="CG166" s="449"/>
      <c r="CH166" s="449"/>
      <c r="CI166" s="450"/>
      <c r="CJ166" s="16"/>
    </row>
    <row r="167" spans="5:97" ht="8.15" customHeight="1">
      <c r="E167" s="502"/>
      <c r="F167" s="503"/>
      <c r="G167" s="551"/>
      <c r="H167" s="552"/>
      <c r="I167" s="552"/>
      <c r="J167" s="552"/>
      <c r="K167" s="552"/>
      <c r="L167" s="552"/>
      <c r="M167" s="553"/>
      <c r="N167" s="365"/>
      <c r="O167" s="366"/>
      <c r="P167" s="366"/>
      <c r="Q167" s="366"/>
      <c r="R167" s="366"/>
      <c r="S167" s="366"/>
      <c r="T167" s="366"/>
      <c r="U167" s="366"/>
      <c r="V167" s="367"/>
      <c r="W167" s="365"/>
      <c r="X167" s="366"/>
      <c r="Y167" s="366"/>
      <c r="Z167" s="366"/>
      <c r="AA167" s="366"/>
      <c r="AB167" s="366"/>
      <c r="AC167" s="366"/>
      <c r="AD167" s="366"/>
      <c r="AE167" s="366"/>
      <c r="AF167" s="366"/>
      <c r="AG167" s="366"/>
      <c r="AH167" s="366"/>
      <c r="AI167" s="366"/>
      <c r="AJ167" s="366"/>
      <c r="AK167" s="366"/>
      <c r="AL167" s="366"/>
      <c r="AM167" s="366"/>
      <c r="AN167" s="366"/>
      <c r="AO167" s="367"/>
      <c r="AP167" s="566"/>
      <c r="AQ167" s="566"/>
      <c r="AR167" s="566"/>
      <c r="AS167" s="566"/>
      <c r="AT167" s="566"/>
      <c r="AU167" s="566"/>
      <c r="AV167" s="566"/>
      <c r="AW167" s="566"/>
      <c r="AX167" s="566"/>
      <c r="AY167" s="566"/>
      <c r="AZ167" s="566"/>
      <c r="BA167" s="566"/>
      <c r="BB167" s="566"/>
      <c r="BC167" s="566"/>
      <c r="BD167" s="566"/>
      <c r="BE167" s="566"/>
      <c r="BF167" s="566"/>
      <c r="BG167" s="566"/>
      <c r="BH167" s="566"/>
      <c r="BI167" s="100"/>
      <c r="BJ167" s="101"/>
      <c r="BK167" s="101"/>
      <c r="BL167" s="101"/>
      <c r="BM167" s="101"/>
      <c r="BN167" s="101"/>
      <c r="BO167" s="101"/>
      <c r="BP167" s="101"/>
      <c r="BQ167" s="101"/>
      <c r="BR167" s="101"/>
      <c r="BS167" s="101"/>
      <c r="BT167" s="535"/>
      <c r="BU167" s="536"/>
      <c r="BV167" s="536"/>
      <c r="BW167" s="537"/>
      <c r="BX167" s="542"/>
      <c r="BY167" s="453"/>
      <c r="BZ167" s="453"/>
      <c r="CA167" s="543"/>
      <c r="CB167" s="567"/>
      <c r="CC167" s="536"/>
      <c r="CD167" s="536"/>
      <c r="CE167" s="568"/>
      <c r="CF167" s="563"/>
      <c r="CG167" s="463"/>
      <c r="CH167" s="463"/>
      <c r="CI167" s="464"/>
      <c r="CJ167" s="16"/>
    </row>
    <row r="168" spans="5:97" ht="8.15" customHeight="1">
      <c r="E168" s="498" t="s">
        <v>43</v>
      </c>
      <c r="F168" s="499"/>
      <c r="G168" s="545" t="s">
        <v>103</v>
      </c>
      <c r="H168" s="546"/>
      <c r="I168" s="546"/>
      <c r="J168" s="546"/>
      <c r="K168" s="546"/>
      <c r="L168" s="546"/>
      <c r="M168" s="547"/>
      <c r="N168" s="387" t="s">
        <v>45</v>
      </c>
      <c r="O168" s="388"/>
      <c r="P168" s="388"/>
      <c r="Q168" s="388"/>
      <c r="R168" s="388"/>
      <c r="S168" s="388"/>
      <c r="T168" s="388"/>
      <c r="U168" s="388"/>
      <c r="V168" s="389"/>
      <c r="W168" s="212" t="s">
        <v>46</v>
      </c>
      <c r="X168" s="356"/>
      <c r="Y168" s="356"/>
      <c r="Z168" s="356"/>
      <c r="AA168" s="356"/>
      <c r="AB168" s="356"/>
      <c r="AC168" s="356"/>
      <c r="AD168" s="356"/>
      <c r="AE168" s="356"/>
      <c r="AF168" s="356"/>
      <c r="AG168" s="356"/>
      <c r="AH168" s="356"/>
      <c r="AI168" s="356"/>
      <c r="AJ168" s="356"/>
      <c r="AK168" s="356"/>
      <c r="AL168" s="356"/>
      <c r="AM168" s="356"/>
      <c r="AN168" s="356"/>
      <c r="AO168" s="361"/>
      <c r="AP168" s="396" t="s">
        <v>47</v>
      </c>
      <c r="AQ168" s="564"/>
      <c r="AR168" s="564"/>
      <c r="AS168" s="564"/>
      <c r="AT168" s="564"/>
      <c r="AU168" s="564"/>
      <c r="AV168" s="564"/>
      <c r="AW168" s="564"/>
      <c r="AX168" s="564"/>
      <c r="AY168" s="564"/>
      <c r="AZ168" s="564"/>
      <c r="BA168" s="564"/>
      <c r="BB168" s="564"/>
      <c r="BC168" s="564"/>
      <c r="BD168" s="564"/>
      <c r="BE168" s="564"/>
      <c r="BF168" s="564"/>
      <c r="BG168" s="564"/>
      <c r="BH168" s="578"/>
      <c r="BI168" s="387" t="s">
        <v>48</v>
      </c>
      <c r="BJ168" s="388"/>
      <c r="BK168" s="388"/>
      <c r="BL168" s="388"/>
      <c r="BM168" s="388"/>
      <c r="BN168" s="388"/>
      <c r="BO168" s="388"/>
      <c r="BP168" s="388"/>
      <c r="BQ168" s="388"/>
      <c r="BR168" s="388"/>
      <c r="BS168" s="389"/>
      <c r="BT168" s="569" t="str">
        <f>IF(BK171="","",IF(BK171&lt;=25,"〇",""))</f>
        <v/>
      </c>
      <c r="BU168" s="570"/>
      <c r="BV168" s="570"/>
      <c r="BW168" s="571"/>
      <c r="BX168" s="295" t="s">
        <v>18</v>
      </c>
      <c r="BY168" s="368"/>
      <c r="BZ168" s="368"/>
      <c r="CA168" s="369"/>
      <c r="CB168" s="368" t="str">
        <f>IF(BK171="","",IF(BK171&gt;25,"〇",""))</f>
        <v/>
      </c>
      <c r="CC168" s="368"/>
      <c r="CD168" s="368"/>
      <c r="CE168" s="557"/>
      <c r="CF168" s="277" t="s">
        <v>49</v>
      </c>
      <c r="CG168" s="291"/>
      <c r="CH168" s="291"/>
      <c r="CI168" s="448"/>
      <c r="CJ168" s="16"/>
    </row>
    <row r="169" spans="5:97" ht="8.15" customHeight="1">
      <c r="E169" s="500"/>
      <c r="F169" s="501"/>
      <c r="G169" s="548"/>
      <c r="H169" s="549"/>
      <c r="I169" s="549"/>
      <c r="J169" s="549"/>
      <c r="K169" s="549"/>
      <c r="L169" s="549"/>
      <c r="M169" s="550"/>
      <c r="N169" s="390"/>
      <c r="O169" s="391"/>
      <c r="P169" s="391"/>
      <c r="Q169" s="391"/>
      <c r="R169" s="391"/>
      <c r="S169" s="391"/>
      <c r="T169" s="391"/>
      <c r="U169" s="391"/>
      <c r="V169" s="392"/>
      <c r="W169" s="362"/>
      <c r="X169" s="363"/>
      <c r="Y169" s="363"/>
      <c r="Z169" s="363"/>
      <c r="AA169" s="363"/>
      <c r="AB169" s="363"/>
      <c r="AC169" s="363"/>
      <c r="AD169" s="363"/>
      <c r="AE169" s="363"/>
      <c r="AF169" s="363"/>
      <c r="AG169" s="363"/>
      <c r="AH169" s="363"/>
      <c r="AI169" s="363"/>
      <c r="AJ169" s="363"/>
      <c r="AK169" s="363"/>
      <c r="AL169" s="363"/>
      <c r="AM169" s="363"/>
      <c r="AN169" s="363"/>
      <c r="AO169" s="364"/>
      <c r="AP169" s="579"/>
      <c r="AQ169" s="565"/>
      <c r="AR169" s="565"/>
      <c r="AS169" s="565"/>
      <c r="AT169" s="565"/>
      <c r="AU169" s="565"/>
      <c r="AV169" s="565"/>
      <c r="AW169" s="565"/>
      <c r="AX169" s="565"/>
      <c r="AY169" s="565"/>
      <c r="AZ169" s="565"/>
      <c r="BA169" s="565"/>
      <c r="BB169" s="565"/>
      <c r="BC169" s="565"/>
      <c r="BD169" s="565"/>
      <c r="BE169" s="565"/>
      <c r="BF169" s="565"/>
      <c r="BG169" s="565"/>
      <c r="BH169" s="580"/>
      <c r="BI169" s="390"/>
      <c r="BJ169" s="391"/>
      <c r="BK169" s="391"/>
      <c r="BL169" s="391"/>
      <c r="BM169" s="391"/>
      <c r="BN169" s="391"/>
      <c r="BO169" s="391"/>
      <c r="BP169" s="391"/>
      <c r="BQ169" s="391"/>
      <c r="BR169" s="391"/>
      <c r="BS169" s="392"/>
      <c r="BT169" s="572"/>
      <c r="BU169" s="573"/>
      <c r="BV169" s="573"/>
      <c r="BW169" s="574"/>
      <c r="BX169" s="446"/>
      <c r="BY169" s="313"/>
      <c r="BZ169" s="313"/>
      <c r="CA169" s="371"/>
      <c r="CB169" s="313"/>
      <c r="CC169" s="313"/>
      <c r="CD169" s="313"/>
      <c r="CE169" s="558"/>
      <c r="CF169" s="562"/>
      <c r="CG169" s="449"/>
      <c r="CH169" s="449"/>
      <c r="CI169" s="450"/>
      <c r="CJ169" s="16"/>
    </row>
    <row r="170" spans="5:97" ht="8.15" customHeight="1">
      <c r="E170" s="500"/>
      <c r="F170" s="501"/>
      <c r="G170" s="548"/>
      <c r="H170" s="549"/>
      <c r="I170" s="549"/>
      <c r="J170" s="549"/>
      <c r="K170" s="549"/>
      <c r="L170" s="549"/>
      <c r="M170" s="550"/>
      <c r="N170" s="390"/>
      <c r="O170" s="391"/>
      <c r="P170" s="391"/>
      <c r="Q170" s="391"/>
      <c r="R170" s="391"/>
      <c r="S170" s="391"/>
      <c r="T170" s="391"/>
      <c r="U170" s="391"/>
      <c r="V170" s="392"/>
      <c r="W170" s="362"/>
      <c r="X170" s="363"/>
      <c r="Y170" s="363"/>
      <c r="Z170" s="363"/>
      <c r="AA170" s="363"/>
      <c r="AB170" s="363"/>
      <c r="AC170" s="363"/>
      <c r="AD170" s="363"/>
      <c r="AE170" s="363"/>
      <c r="AF170" s="363"/>
      <c r="AG170" s="363"/>
      <c r="AH170" s="363"/>
      <c r="AI170" s="363"/>
      <c r="AJ170" s="363"/>
      <c r="AK170" s="363"/>
      <c r="AL170" s="363"/>
      <c r="AM170" s="363"/>
      <c r="AN170" s="363"/>
      <c r="AO170" s="364"/>
      <c r="AP170" s="579"/>
      <c r="AQ170" s="565"/>
      <c r="AR170" s="565"/>
      <c r="AS170" s="565"/>
      <c r="AT170" s="565"/>
      <c r="AU170" s="565"/>
      <c r="AV170" s="565"/>
      <c r="AW170" s="565"/>
      <c r="AX170" s="565"/>
      <c r="AY170" s="565"/>
      <c r="AZ170" s="565"/>
      <c r="BA170" s="565"/>
      <c r="BB170" s="565"/>
      <c r="BC170" s="565"/>
      <c r="BD170" s="565"/>
      <c r="BE170" s="565"/>
      <c r="BF170" s="565"/>
      <c r="BG170" s="565"/>
      <c r="BH170" s="580"/>
      <c r="BI170" s="87"/>
      <c r="BJ170" s="88"/>
      <c r="BK170" s="88"/>
      <c r="BL170" s="88"/>
      <c r="BM170" s="88"/>
      <c r="BN170" s="57"/>
      <c r="BO170" s="57"/>
      <c r="BP170" s="57"/>
      <c r="BQ170" s="57"/>
      <c r="BR170" s="57"/>
      <c r="BS170" s="57"/>
      <c r="BT170" s="572"/>
      <c r="BU170" s="573"/>
      <c r="BV170" s="573"/>
      <c r="BW170" s="574"/>
      <c r="BX170" s="446"/>
      <c r="BY170" s="313"/>
      <c r="BZ170" s="313"/>
      <c r="CA170" s="371"/>
      <c r="CB170" s="313"/>
      <c r="CC170" s="313"/>
      <c r="CD170" s="313"/>
      <c r="CE170" s="558"/>
      <c r="CF170" s="562"/>
      <c r="CG170" s="449"/>
      <c r="CH170" s="449"/>
      <c r="CI170" s="450"/>
      <c r="CJ170" s="16"/>
    </row>
    <row r="171" spans="5:97" ht="8.15" customHeight="1">
      <c r="E171" s="500"/>
      <c r="F171" s="501"/>
      <c r="G171" s="548"/>
      <c r="H171" s="549"/>
      <c r="I171" s="549"/>
      <c r="J171" s="549"/>
      <c r="K171" s="549"/>
      <c r="L171" s="549"/>
      <c r="M171" s="550"/>
      <c r="N171" s="390"/>
      <c r="O171" s="391"/>
      <c r="P171" s="391"/>
      <c r="Q171" s="391"/>
      <c r="R171" s="391"/>
      <c r="S171" s="391"/>
      <c r="T171" s="391"/>
      <c r="U171" s="391"/>
      <c r="V171" s="392"/>
      <c r="W171" s="362"/>
      <c r="X171" s="363"/>
      <c r="Y171" s="363"/>
      <c r="Z171" s="363"/>
      <c r="AA171" s="363"/>
      <c r="AB171" s="363"/>
      <c r="AC171" s="363"/>
      <c r="AD171" s="363"/>
      <c r="AE171" s="363"/>
      <c r="AF171" s="363"/>
      <c r="AG171" s="363"/>
      <c r="AH171" s="363"/>
      <c r="AI171" s="363"/>
      <c r="AJ171" s="363"/>
      <c r="AK171" s="363"/>
      <c r="AL171" s="363"/>
      <c r="AM171" s="363"/>
      <c r="AN171" s="363"/>
      <c r="AO171" s="364"/>
      <c r="AP171" s="579"/>
      <c r="AQ171" s="565"/>
      <c r="AR171" s="565"/>
      <c r="AS171" s="565"/>
      <c r="AT171" s="565"/>
      <c r="AU171" s="565"/>
      <c r="AV171" s="565"/>
      <c r="AW171" s="565"/>
      <c r="AX171" s="565"/>
      <c r="AY171" s="565"/>
      <c r="AZ171" s="565"/>
      <c r="BA171" s="565"/>
      <c r="BB171" s="565"/>
      <c r="BC171" s="565"/>
      <c r="BD171" s="565"/>
      <c r="BE171" s="565"/>
      <c r="BF171" s="565"/>
      <c r="BG171" s="565"/>
      <c r="BH171" s="580"/>
      <c r="BI171" s="66"/>
      <c r="BJ171" s="57"/>
      <c r="BK171" s="286"/>
      <c r="BL171" s="286"/>
      <c r="BM171" s="286"/>
      <c r="BN171" s="286"/>
      <c r="BO171" s="286"/>
      <c r="BP171" s="315" t="s">
        <v>37</v>
      </c>
      <c r="BQ171" s="284"/>
      <c r="BR171" s="284"/>
      <c r="BS171" s="57"/>
      <c r="BT171" s="572"/>
      <c r="BU171" s="573"/>
      <c r="BV171" s="573"/>
      <c r="BW171" s="574"/>
      <c r="BX171" s="446"/>
      <c r="BY171" s="313"/>
      <c r="BZ171" s="313"/>
      <c r="CA171" s="371"/>
      <c r="CB171" s="313"/>
      <c r="CC171" s="313"/>
      <c r="CD171" s="313"/>
      <c r="CE171" s="558"/>
      <c r="CF171" s="562"/>
      <c r="CG171" s="449"/>
      <c r="CH171" s="449"/>
      <c r="CI171" s="450"/>
      <c r="CJ171" s="16"/>
    </row>
    <row r="172" spans="5:97" ht="8.15" customHeight="1">
      <c r="E172" s="500"/>
      <c r="F172" s="501"/>
      <c r="G172" s="548"/>
      <c r="H172" s="549"/>
      <c r="I172" s="549"/>
      <c r="J172" s="549"/>
      <c r="K172" s="549"/>
      <c r="L172" s="549"/>
      <c r="M172" s="550"/>
      <c r="N172" s="390"/>
      <c r="O172" s="391"/>
      <c r="P172" s="391"/>
      <c r="Q172" s="391"/>
      <c r="R172" s="391"/>
      <c r="S172" s="391"/>
      <c r="T172" s="391"/>
      <c r="U172" s="391"/>
      <c r="V172" s="392"/>
      <c r="W172" s="362"/>
      <c r="X172" s="363"/>
      <c r="Y172" s="363"/>
      <c r="Z172" s="363"/>
      <c r="AA172" s="363"/>
      <c r="AB172" s="363"/>
      <c r="AC172" s="363"/>
      <c r="AD172" s="363"/>
      <c r="AE172" s="363"/>
      <c r="AF172" s="363"/>
      <c r="AG172" s="363"/>
      <c r="AH172" s="363"/>
      <c r="AI172" s="363"/>
      <c r="AJ172" s="363"/>
      <c r="AK172" s="363"/>
      <c r="AL172" s="363"/>
      <c r="AM172" s="363"/>
      <c r="AN172" s="363"/>
      <c r="AO172" s="364"/>
      <c r="AP172" s="579"/>
      <c r="AQ172" s="565"/>
      <c r="AR172" s="565"/>
      <c r="AS172" s="565"/>
      <c r="AT172" s="565"/>
      <c r="AU172" s="565"/>
      <c r="AV172" s="565"/>
      <c r="AW172" s="565"/>
      <c r="AX172" s="565"/>
      <c r="AY172" s="565"/>
      <c r="AZ172" s="565"/>
      <c r="BA172" s="565"/>
      <c r="BB172" s="565"/>
      <c r="BC172" s="565"/>
      <c r="BD172" s="565"/>
      <c r="BE172" s="565"/>
      <c r="BF172" s="565"/>
      <c r="BG172" s="565"/>
      <c r="BH172" s="580"/>
      <c r="BI172" s="66"/>
      <c r="BJ172" s="57"/>
      <c r="BK172" s="283"/>
      <c r="BL172" s="283"/>
      <c r="BM172" s="283"/>
      <c r="BN172" s="283"/>
      <c r="BO172" s="283"/>
      <c r="BP172" s="284"/>
      <c r="BQ172" s="284"/>
      <c r="BR172" s="284"/>
      <c r="BS172" s="57"/>
      <c r="BT172" s="572"/>
      <c r="BU172" s="573"/>
      <c r="BV172" s="573"/>
      <c r="BW172" s="574"/>
      <c r="BX172" s="446"/>
      <c r="BY172" s="313"/>
      <c r="BZ172" s="313"/>
      <c r="CA172" s="371"/>
      <c r="CB172" s="313"/>
      <c r="CC172" s="313"/>
      <c r="CD172" s="313"/>
      <c r="CE172" s="558"/>
      <c r="CF172" s="562"/>
      <c r="CG172" s="449"/>
      <c r="CH172" s="449"/>
      <c r="CI172" s="450"/>
      <c r="CJ172" s="16"/>
    </row>
    <row r="173" spans="5:97" ht="8.15" customHeight="1">
      <c r="E173" s="502"/>
      <c r="F173" s="503"/>
      <c r="G173" s="551"/>
      <c r="H173" s="552"/>
      <c r="I173" s="552"/>
      <c r="J173" s="552"/>
      <c r="K173" s="552"/>
      <c r="L173" s="552"/>
      <c r="M173" s="553"/>
      <c r="N173" s="393"/>
      <c r="O173" s="394"/>
      <c r="P173" s="394"/>
      <c r="Q173" s="394"/>
      <c r="R173" s="394"/>
      <c r="S173" s="394"/>
      <c r="T173" s="394"/>
      <c r="U173" s="394"/>
      <c r="V173" s="395"/>
      <c r="W173" s="365"/>
      <c r="X173" s="366"/>
      <c r="Y173" s="366"/>
      <c r="Z173" s="366"/>
      <c r="AA173" s="366"/>
      <c r="AB173" s="366"/>
      <c r="AC173" s="366"/>
      <c r="AD173" s="366"/>
      <c r="AE173" s="366"/>
      <c r="AF173" s="366"/>
      <c r="AG173" s="366"/>
      <c r="AH173" s="366"/>
      <c r="AI173" s="366"/>
      <c r="AJ173" s="366"/>
      <c r="AK173" s="366"/>
      <c r="AL173" s="366"/>
      <c r="AM173" s="366"/>
      <c r="AN173" s="366"/>
      <c r="AO173" s="367"/>
      <c r="AP173" s="581"/>
      <c r="AQ173" s="566"/>
      <c r="AR173" s="566"/>
      <c r="AS173" s="566"/>
      <c r="AT173" s="566"/>
      <c r="AU173" s="566"/>
      <c r="AV173" s="566"/>
      <c r="AW173" s="566"/>
      <c r="AX173" s="566"/>
      <c r="AY173" s="566"/>
      <c r="AZ173" s="566"/>
      <c r="BA173" s="566"/>
      <c r="BB173" s="566"/>
      <c r="BC173" s="566"/>
      <c r="BD173" s="566"/>
      <c r="BE173" s="566"/>
      <c r="BF173" s="566"/>
      <c r="BG173" s="566"/>
      <c r="BH173" s="582"/>
      <c r="BI173" s="72"/>
      <c r="BJ173" s="73"/>
      <c r="BK173" s="73"/>
      <c r="BL173" s="73"/>
      <c r="BM173" s="73"/>
      <c r="BN173" s="73"/>
      <c r="BO173" s="73"/>
      <c r="BP173" s="73"/>
      <c r="BQ173" s="73"/>
      <c r="BR173" s="73"/>
      <c r="BS173" s="73"/>
      <c r="BT173" s="575"/>
      <c r="BU173" s="576"/>
      <c r="BV173" s="576"/>
      <c r="BW173" s="577"/>
      <c r="BX173" s="556"/>
      <c r="BY173" s="373"/>
      <c r="BZ173" s="373"/>
      <c r="CA173" s="374"/>
      <c r="CB173" s="373"/>
      <c r="CC173" s="373"/>
      <c r="CD173" s="373"/>
      <c r="CE173" s="559"/>
      <c r="CF173" s="563"/>
      <c r="CG173" s="463"/>
      <c r="CH173" s="463"/>
      <c r="CI173" s="464"/>
    </row>
    <row r="174" spans="5:97" ht="8.15" customHeight="1">
      <c r="E174" s="498" t="s">
        <v>50</v>
      </c>
      <c r="F174" s="499"/>
      <c r="G174" s="545" t="s">
        <v>104</v>
      </c>
      <c r="H174" s="546"/>
      <c r="I174" s="546"/>
      <c r="J174" s="546"/>
      <c r="K174" s="546"/>
      <c r="L174" s="546"/>
      <c r="M174" s="547"/>
      <c r="N174" s="387" t="s">
        <v>45</v>
      </c>
      <c r="O174" s="388"/>
      <c r="P174" s="388"/>
      <c r="Q174" s="388"/>
      <c r="R174" s="388"/>
      <c r="S174" s="388"/>
      <c r="T174" s="388"/>
      <c r="U174" s="388"/>
      <c r="V174" s="389"/>
      <c r="W174" s="212" t="s">
        <v>51</v>
      </c>
      <c r="X174" s="356"/>
      <c r="Y174" s="356"/>
      <c r="Z174" s="356"/>
      <c r="AA174" s="356"/>
      <c r="AB174" s="356"/>
      <c r="AC174" s="356"/>
      <c r="AD174" s="356"/>
      <c r="AE174" s="356"/>
      <c r="AF174" s="356"/>
      <c r="AG174" s="356"/>
      <c r="AH174" s="356"/>
      <c r="AI174" s="356"/>
      <c r="AJ174" s="356"/>
      <c r="AK174" s="356"/>
      <c r="AL174" s="356"/>
      <c r="AM174" s="356"/>
      <c r="AN174" s="356"/>
      <c r="AO174" s="361"/>
      <c r="AP174" s="564" t="s">
        <v>47</v>
      </c>
      <c r="AQ174" s="564"/>
      <c r="AR174" s="564"/>
      <c r="AS174" s="564"/>
      <c r="AT174" s="564"/>
      <c r="AU174" s="564"/>
      <c r="AV174" s="564"/>
      <c r="AW174" s="564"/>
      <c r="AX174" s="564"/>
      <c r="AY174" s="564"/>
      <c r="AZ174" s="564"/>
      <c r="BA174" s="564"/>
      <c r="BB174" s="564"/>
      <c r="BC174" s="564"/>
      <c r="BD174" s="564"/>
      <c r="BE174" s="564"/>
      <c r="BF174" s="564"/>
      <c r="BG174" s="564"/>
      <c r="BH174" s="564"/>
      <c r="BI174" s="387" t="s">
        <v>48</v>
      </c>
      <c r="BJ174" s="388"/>
      <c r="BK174" s="388"/>
      <c r="BL174" s="388"/>
      <c r="BM174" s="388"/>
      <c r="BN174" s="388"/>
      <c r="BO174" s="388"/>
      <c r="BP174" s="388"/>
      <c r="BQ174" s="388"/>
      <c r="BR174" s="388"/>
      <c r="BS174" s="389"/>
      <c r="BT174" s="569" t="str">
        <f>IF(BK177="","",IF(BK177&lt;=25,"〇",""))</f>
        <v/>
      </c>
      <c r="BU174" s="570"/>
      <c r="BV174" s="570"/>
      <c r="BW174" s="571"/>
      <c r="BX174" s="295" t="s">
        <v>18</v>
      </c>
      <c r="BY174" s="368"/>
      <c r="BZ174" s="368"/>
      <c r="CA174" s="369"/>
      <c r="CB174" s="368" t="str">
        <f>IF(BK177="","",IF(BK177&gt;25,"〇",""))</f>
        <v/>
      </c>
      <c r="CC174" s="368"/>
      <c r="CD174" s="368"/>
      <c r="CE174" s="557"/>
      <c r="CF174" s="277" t="s">
        <v>52</v>
      </c>
      <c r="CG174" s="291"/>
      <c r="CH174" s="291"/>
      <c r="CI174" s="448"/>
    </row>
    <row r="175" spans="5:97" ht="8.15" customHeight="1">
      <c r="E175" s="500"/>
      <c r="F175" s="501"/>
      <c r="G175" s="548"/>
      <c r="H175" s="549"/>
      <c r="I175" s="549"/>
      <c r="J175" s="549"/>
      <c r="K175" s="549"/>
      <c r="L175" s="549"/>
      <c r="M175" s="550"/>
      <c r="N175" s="390"/>
      <c r="O175" s="391"/>
      <c r="P175" s="391"/>
      <c r="Q175" s="391"/>
      <c r="R175" s="391"/>
      <c r="S175" s="391"/>
      <c r="T175" s="391"/>
      <c r="U175" s="391"/>
      <c r="V175" s="392"/>
      <c r="W175" s="362"/>
      <c r="X175" s="363"/>
      <c r="Y175" s="363"/>
      <c r="Z175" s="363"/>
      <c r="AA175" s="363"/>
      <c r="AB175" s="363"/>
      <c r="AC175" s="363"/>
      <c r="AD175" s="363"/>
      <c r="AE175" s="363"/>
      <c r="AF175" s="363"/>
      <c r="AG175" s="363"/>
      <c r="AH175" s="363"/>
      <c r="AI175" s="363"/>
      <c r="AJ175" s="363"/>
      <c r="AK175" s="363"/>
      <c r="AL175" s="363"/>
      <c r="AM175" s="363"/>
      <c r="AN175" s="363"/>
      <c r="AO175" s="364"/>
      <c r="AP175" s="565"/>
      <c r="AQ175" s="565"/>
      <c r="AR175" s="565"/>
      <c r="AS175" s="565"/>
      <c r="AT175" s="565"/>
      <c r="AU175" s="565"/>
      <c r="AV175" s="565"/>
      <c r="AW175" s="565"/>
      <c r="AX175" s="565"/>
      <c r="AY175" s="565"/>
      <c r="AZ175" s="565"/>
      <c r="BA175" s="565"/>
      <c r="BB175" s="565"/>
      <c r="BC175" s="565"/>
      <c r="BD175" s="565"/>
      <c r="BE175" s="565"/>
      <c r="BF175" s="565"/>
      <c r="BG175" s="565"/>
      <c r="BH175" s="565"/>
      <c r="BI175" s="390"/>
      <c r="BJ175" s="391"/>
      <c r="BK175" s="391"/>
      <c r="BL175" s="391"/>
      <c r="BM175" s="391"/>
      <c r="BN175" s="391"/>
      <c r="BO175" s="391"/>
      <c r="BP175" s="391"/>
      <c r="BQ175" s="391"/>
      <c r="BR175" s="391"/>
      <c r="BS175" s="392"/>
      <c r="BT175" s="572"/>
      <c r="BU175" s="573"/>
      <c r="BV175" s="573"/>
      <c r="BW175" s="574"/>
      <c r="BX175" s="446"/>
      <c r="BY175" s="313"/>
      <c r="BZ175" s="313"/>
      <c r="CA175" s="371"/>
      <c r="CB175" s="313"/>
      <c r="CC175" s="313"/>
      <c r="CD175" s="313"/>
      <c r="CE175" s="558"/>
      <c r="CF175" s="562"/>
      <c r="CG175" s="449"/>
      <c r="CH175" s="449"/>
      <c r="CI175" s="450"/>
      <c r="CK175" s="10"/>
      <c r="CL175" s="10"/>
      <c r="CR175" s="15" t="s">
        <v>160</v>
      </c>
      <c r="CS175" s="15" t="s">
        <v>166</v>
      </c>
    </row>
    <row r="176" spans="5:97" ht="8.15" customHeight="1">
      <c r="E176" s="500"/>
      <c r="F176" s="501"/>
      <c r="G176" s="548"/>
      <c r="H176" s="549"/>
      <c r="I176" s="549"/>
      <c r="J176" s="549"/>
      <c r="K176" s="549"/>
      <c r="L176" s="549"/>
      <c r="M176" s="550"/>
      <c r="N176" s="390"/>
      <c r="O176" s="391"/>
      <c r="P176" s="391"/>
      <c r="Q176" s="391"/>
      <c r="R176" s="391"/>
      <c r="S176" s="391"/>
      <c r="T176" s="391"/>
      <c r="U176" s="391"/>
      <c r="V176" s="392"/>
      <c r="W176" s="362"/>
      <c r="X176" s="363"/>
      <c r="Y176" s="363"/>
      <c r="Z176" s="363"/>
      <c r="AA176" s="363"/>
      <c r="AB176" s="363"/>
      <c r="AC176" s="363"/>
      <c r="AD176" s="363"/>
      <c r="AE176" s="363"/>
      <c r="AF176" s="363"/>
      <c r="AG176" s="363"/>
      <c r="AH176" s="363"/>
      <c r="AI176" s="363"/>
      <c r="AJ176" s="363"/>
      <c r="AK176" s="363"/>
      <c r="AL176" s="363"/>
      <c r="AM176" s="363"/>
      <c r="AN176" s="363"/>
      <c r="AO176" s="364"/>
      <c r="AP176" s="565"/>
      <c r="AQ176" s="565"/>
      <c r="AR176" s="565"/>
      <c r="AS176" s="565"/>
      <c r="AT176" s="565"/>
      <c r="AU176" s="565"/>
      <c r="AV176" s="565"/>
      <c r="AW176" s="565"/>
      <c r="AX176" s="565"/>
      <c r="AY176" s="565"/>
      <c r="AZ176" s="565"/>
      <c r="BA176" s="565"/>
      <c r="BB176" s="565"/>
      <c r="BC176" s="565"/>
      <c r="BD176" s="565"/>
      <c r="BE176" s="565"/>
      <c r="BF176" s="565"/>
      <c r="BG176" s="565"/>
      <c r="BH176" s="565"/>
      <c r="BI176" s="66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2"/>
      <c r="BU176" s="573"/>
      <c r="BV176" s="573"/>
      <c r="BW176" s="574"/>
      <c r="BX176" s="446"/>
      <c r="BY176" s="313"/>
      <c r="BZ176" s="313"/>
      <c r="CA176" s="371"/>
      <c r="CB176" s="313"/>
      <c r="CC176" s="313"/>
      <c r="CD176" s="313"/>
      <c r="CE176" s="558"/>
      <c r="CF176" s="562"/>
      <c r="CG176" s="449"/>
      <c r="CH176" s="449"/>
      <c r="CI176" s="450"/>
      <c r="CK176" s="10"/>
      <c r="CL176" s="10"/>
      <c r="CR176" s="13" t="s">
        <v>26</v>
      </c>
      <c r="CS176" s="8" t="s">
        <v>27</v>
      </c>
    </row>
    <row r="177" spans="5:97" ht="8.15" customHeight="1">
      <c r="E177" s="500"/>
      <c r="F177" s="501"/>
      <c r="G177" s="548"/>
      <c r="H177" s="549"/>
      <c r="I177" s="549"/>
      <c r="J177" s="549"/>
      <c r="K177" s="549"/>
      <c r="L177" s="549"/>
      <c r="M177" s="550"/>
      <c r="N177" s="390"/>
      <c r="O177" s="391"/>
      <c r="P177" s="391"/>
      <c r="Q177" s="391"/>
      <c r="R177" s="391"/>
      <c r="S177" s="391"/>
      <c r="T177" s="391"/>
      <c r="U177" s="391"/>
      <c r="V177" s="392"/>
      <c r="W177" s="362"/>
      <c r="X177" s="363"/>
      <c r="Y177" s="363"/>
      <c r="Z177" s="363"/>
      <c r="AA177" s="363"/>
      <c r="AB177" s="363"/>
      <c r="AC177" s="363"/>
      <c r="AD177" s="363"/>
      <c r="AE177" s="363"/>
      <c r="AF177" s="363"/>
      <c r="AG177" s="363"/>
      <c r="AH177" s="363"/>
      <c r="AI177" s="363"/>
      <c r="AJ177" s="363"/>
      <c r="AK177" s="363"/>
      <c r="AL177" s="363"/>
      <c r="AM177" s="363"/>
      <c r="AN177" s="363"/>
      <c r="AO177" s="364"/>
      <c r="AP177" s="565"/>
      <c r="AQ177" s="565"/>
      <c r="AR177" s="565"/>
      <c r="AS177" s="565"/>
      <c r="AT177" s="565"/>
      <c r="AU177" s="565"/>
      <c r="AV177" s="565"/>
      <c r="AW177" s="565"/>
      <c r="AX177" s="565"/>
      <c r="AY177" s="565"/>
      <c r="AZ177" s="565"/>
      <c r="BA177" s="565"/>
      <c r="BB177" s="565"/>
      <c r="BC177" s="565"/>
      <c r="BD177" s="565"/>
      <c r="BE177" s="565"/>
      <c r="BF177" s="565"/>
      <c r="BG177" s="565"/>
      <c r="BH177" s="565"/>
      <c r="BI177" s="66"/>
      <c r="BJ177" s="57"/>
      <c r="BK177" s="286"/>
      <c r="BL177" s="286"/>
      <c r="BM177" s="286"/>
      <c r="BN177" s="286"/>
      <c r="BO177" s="286"/>
      <c r="BP177" s="315" t="s">
        <v>37</v>
      </c>
      <c r="BQ177" s="284"/>
      <c r="BR177" s="284"/>
      <c r="BS177" s="57"/>
      <c r="BT177" s="572"/>
      <c r="BU177" s="573"/>
      <c r="BV177" s="573"/>
      <c r="BW177" s="574"/>
      <c r="BX177" s="446"/>
      <c r="BY177" s="313"/>
      <c r="BZ177" s="313"/>
      <c r="CA177" s="371"/>
      <c r="CB177" s="313"/>
      <c r="CC177" s="313"/>
      <c r="CD177" s="313"/>
      <c r="CE177" s="558"/>
      <c r="CF177" s="562"/>
      <c r="CG177" s="449"/>
      <c r="CH177" s="449"/>
      <c r="CI177" s="450"/>
      <c r="CK177" s="10"/>
      <c r="CL177" s="10"/>
      <c r="CR177" s="13" t="s">
        <v>172</v>
      </c>
      <c r="CS177" s="8" t="s">
        <v>172</v>
      </c>
    </row>
    <row r="178" spans="5:97" ht="8.15" customHeight="1">
      <c r="E178" s="500"/>
      <c r="F178" s="501"/>
      <c r="G178" s="548"/>
      <c r="H178" s="549"/>
      <c r="I178" s="549"/>
      <c r="J178" s="549"/>
      <c r="K178" s="549"/>
      <c r="L178" s="549"/>
      <c r="M178" s="550"/>
      <c r="N178" s="390"/>
      <c r="O178" s="391"/>
      <c r="P178" s="391"/>
      <c r="Q178" s="391"/>
      <c r="R178" s="391"/>
      <c r="S178" s="391"/>
      <c r="T178" s="391"/>
      <c r="U178" s="391"/>
      <c r="V178" s="392"/>
      <c r="W178" s="362"/>
      <c r="X178" s="363"/>
      <c r="Y178" s="363"/>
      <c r="Z178" s="363"/>
      <c r="AA178" s="363"/>
      <c r="AB178" s="363"/>
      <c r="AC178" s="363"/>
      <c r="AD178" s="363"/>
      <c r="AE178" s="363"/>
      <c r="AF178" s="363"/>
      <c r="AG178" s="363"/>
      <c r="AH178" s="363"/>
      <c r="AI178" s="363"/>
      <c r="AJ178" s="363"/>
      <c r="AK178" s="363"/>
      <c r="AL178" s="363"/>
      <c r="AM178" s="363"/>
      <c r="AN178" s="363"/>
      <c r="AO178" s="364"/>
      <c r="AP178" s="565"/>
      <c r="AQ178" s="565"/>
      <c r="AR178" s="565"/>
      <c r="AS178" s="565"/>
      <c r="AT178" s="565"/>
      <c r="AU178" s="565"/>
      <c r="AV178" s="565"/>
      <c r="AW178" s="565"/>
      <c r="AX178" s="565"/>
      <c r="AY178" s="565"/>
      <c r="AZ178" s="565"/>
      <c r="BA178" s="565"/>
      <c r="BB178" s="565"/>
      <c r="BC178" s="565"/>
      <c r="BD178" s="565"/>
      <c r="BE178" s="565"/>
      <c r="BF178" s="565"/>
      <c r="BG178" s="565"/>
      <c r="BH178" s="565"/>
      <c r="BI178" s="66"/>
      <c r="BJ178" s="57"/>
      <c r="BK178" s="283"/>
      <c r="BL178" s="283"/>
      <c r="BM178" s="283"/>
      <c r="BN178" s="283"/>
      <c r="BO178" s="283"/>
      <c r="BP178" s="284"/>
      <c r="BQ178" s="284"/>
      <c r="BR178" s="284"/>
      <c r="BS178" s="57"/>
      <c r="BT178" s="572"/>
      <c r="BU178" s="573"/>
      <c r="BV178" s="573"/>
      <c r="BW178" s="574"/>
      <c r="BX178" s="446"/>
      <c r="BY178" s="313"/>
      <c r="BZ178" s="313"/>
      <c r="CA178" s="371"/>
      <c r="CB178" s="313"/>
      <c r="CC178" s="313"/>
      <c r="CD178" s="313"/>
      <c r="CE178" s="558"/>
      <c r="CF178" s="562"/>
      <c r="CG178" s="449"/>
      <c r="CH178" s="449"/>
      <c r="CI178" s="450"/>
      <c r="CK178" s="12"/>
      <c r="CL178" s="10"/>
      <c r="CR178" s="13" t="s">
        <v>172</v>
      </c>
      <c r="CS178" s="8" t="s">
        <v>172</v>
      </c>
    </row>
    <row r="179" spans="5:97" ht="8.15" customHeight="1">
      <c r="E179" s="502"/>
      <c r="F179" s="503"/>
      <c r="G179" s="551"/>
      <c r="H179" s="552"/>
      <c r="I179" s="552"/>
      <c r="J179" s="552"/>
      <c r="K179" s="552"/>
      <c r="L179" s="552"/>
      <c r="M179" s="553"/>
      <c r="N179" s="393"/>
      <c r="O179" s="394"/>
      <c r="P179" s="394"/>
      <c r="Q179" s="394"/>
      <c r="R179" s="394"/>
      <c r="S179" s="394"/>
      <c r="T179" s="394"/>
      <c r="U179" s="394"/>
      <c r="V179" s="395"/>
      <c r="W179" s="365"/>
      <c r="X179" s="366"/>
      <c r="Y179" s="366"/>
      <c r="Z179" s="366"/>
      <c r="AA179" s="366"/>
      <c r="AB179" s="366"/>
      <c r="AC179" s="366"/>
      <c r="AD179" s="366"/>
      <c r="AE179" s="366"/>
      <c r="AF179" s="366"/>
      <c r="AG179" s="366"/>
      <c r="AH179" s="366"/>
      <c r="AI179" s="366"/>
      <c r="AJ179" s="366"/>
      <c r="AK179" s="366"/>
      <c r="AL179" s="366"/>
      <c r="AM179" s="366"/>
      <c r="AN179" s="366"/>
      <c r="AO179" s="367"/>
      <c r="AP179" s="566"/>
      <c r="AQ179" s="566"/>
      <c r="AR179" s="566"/>
      <c r="AS179" s="566"/>
      <c r="AT179" s="566"/>
      <c r="AU179" s="566"/>
      <c r="AV179" s="566"/>
      <c r="AW179" s="566"/>
      <c r="AX179" s="566"/>
      <c r="AY179" s="566"/>
      <c r="AZ179" s="566"/>
      <c r="BA179" s="566"/>
      <c r="BB179" s="566"/>
      <c r="BC179" s="566"/>
      <c r="BD179" s="566"/>
      <c r="BE179" s="566"/>
      <c r="BF179" s="566"/>
      <c r="BG179" s="566"/>
      <c r="BH179" s="566"/>
      <c r="BI179" s="72"/>
      <c r="BJ179" s="73"/>
      <c r="BK179" s="73"/>
      <c r="BL179" s="73"/>
      <c r="BM179" s="73"/>
      <c r="BN179" s="73"/>
      <c r="BO179" s="73"/>
      <c r="BP179" s="73"/>
      <c r="BQ179" s="73"/>
      <c r="BR179" s="73"/>
      <c r="BS179" s="73"/>
      <c r="BT179" s="575"/>
      <c r="BU179" s="576"/>
      <c r="BV179" s="576"/>
      <c r="BW179" s="577"/>
      <c r="BX179" s="556"/>
      <c r="BY179" s="373"/>
      <c r="BZ179" s="373"/>
      <c r="CA179" s="374"/>
      <c r="CB179" s="373"/>
      <c r="CC179" s="373"/>
      <c r="CD179" s="373"/>
      <c r="CE179" s="559"/>
      <c r="CF179" s="563"/>
      <c r="CG179" s="463"/>
      <c r="CH179" s="463"/>
      <c r="CI179" s="464"/>
      <c r="CK179" s="10"/>
      <c r="CL179" s="10"/>
      <c r="CR179" s="13" t="s">
        <v>172</v>
      </c>
      <c r="CS179" s="8" t="s">
        <v>172</v>
      </c>
    </row>
    <row r="180" spans="5:97" ht="8.15" customHeight="1">
      <c r="E180" s="498" t="s">
        <v>53</v>
      </c>
      <c r="F180" s="331"/>
      <c r="G180" s="545" t="s">
        <v>132</v>
      </c>
      <c r="H180" s="546"/>
      <c r="I180" s="546"/>
      <c r="J180" s="546"/>
      <c r="K180" s="546"/>
      <c r="L180" s="546"/>
      <c r="M180" s="547"/>
      <c r="N180" s="611" t="s">
        <v>54</v>
      </c>
      <c r="O180" s="612"/>
      <c r="P180" s="612"/>
      <c r="Q180" s="612"/>
      <c r="R180" s="612"/>
      <c r="S180" s="612"/>
      <c r="T180" s="612"/>
      <c r="U180" s="612"/>
      <c r="V180" s="613"/>
      <c r="W180" s="611" t="s">
        <v>130</v>
      </c>
      <c r="X180" s="612"/>
      <c r="Y180" s="612"/>
      <c r="Z180" s="612"/>
      <c r="AA180" s="612"/>
      <c r="AB180" s="612"/>
      <c r="AC180" s="612"/>
      <c r="AD180" s="612"/>
      <c r="AE180" s="612"/>
      <c r="AF180" s="612"/>
      <c r="AG180" s="612"/>
      <c r="AH180" s="612"/>
      <c r="AI180" s="612"/>
      <c r="AJ180" s="612"/>
      <c r="AK180" s="612"/>
      <c r="AL180" s="612"/>
      <c r="AM180" s="612"/>
      <c r="AN180" s="612"/>
      <c r="AO180" s="613"/>
      <c r="AP180" s="614" t="s">
        <v>78</v>
      </c>
      <c r="AQ180" s="615"/>
      <c r="AR180" s="615"/>
      <c r="AS180" s="615"/>
      <c r="AT180" s="615"/>
      <c r="AU180" s="615"/>
      <c r="AV180" s="615"/>
      <c r="AW180" s="615"/>
      <c r="AX180" s="615"/>
      <c r="AY180" s="615"/>
      <c r="AZ180" s="615"/>
      <c r="BA180" s="615"/>
      <c r="BB180" s="615"/>
      <c r="BC180" s="615"/>
      <c r="BD180" s="615"/>
      <c r="BE180" s="615"/>
      <c r="BF180" s="615"/>
      <c r="BG180" s="615"/>
      <c r="BH180" s="616"/>
      <c r="BI180" s="109"/>
      <c r="BJ180" s="115"/>
      <c r="BK180" s="115"/>
      <c r="BL180" s="115"/>
      <c r="BM180" s="115"/>
      <c r="BN180" s="115"/>
      <c r="BO180" s="115"/>
      <c r="BP180" s="115"/>
      <c r="BQ180" s="115"/>
      <c r="BR180" s="115"/>
      <c r="BS180" s="115"/>
      <c r="BT180" s="619"/>
      <c r="BU180" s="619"/>
      <c r="BV180" s="619"/>
      <c r="BW180" s="620"/>
      <c r="BX180" s="368" t="s">
        <v>18</v>
      </c>
      <c r="BY180" s="330"/>
      <c r="BZ180" s="330"/>
      <c r="CA180" s="375"/>
      <c r="CB180" s="650"/>
      <c r="CC180" s="619"/>
      <c r="CD180" s="619"/>
      <c r="CE180" s="619"/>
      <c r="CF180" s="602" t="s">
        <v>23</v>
      </c>
      <c r="CG180" s="603"/>
      <c r="CH180" s="603"/>
      <c r="CI180" s="604"/>
      <c r="CK180" s="10"/>
      <c r="CL180" s="10"/>
      <c r="CR180" s="13" t="s">
        <v>172</v>
      </c>
      <c r="CS180" s="8" t="s">
        <v>172</v>
      </c>
    </row>
    <row r="181" spans="5:97" ht="8.15" customHeight="1">
      <c r="E181" s="500"/>
      <c r="F181" s="447"/>
      <c r="G181" s="548"/>
      <c r="H181" s="549"/>
      <c r="I181" s="549"/>
      <c r="J181" s="549"/>
      <c r="K181" s="549"/>
      <c r="L181" s="549"/>
      <c r="M181" s="550"/>
      <c r="N181" s="589"/>
      <c r="O181" s="590"/>
      <c r="P181" s="590"/>
      <c r="Q181" s="590"/>
      <c r="R181" s="590"/>
      <c r="S181" s="590"/>
      <c r="T181" s="590"/>
      <c r="U181" s="590"/>
      <c r="V181" s="591"/>
      <c r="W181" s="589"/>
      <c r="X181" s="590"/>
      <c r="Y181" s="590"/>
      <c r="Z181" s="590"/>
      <c r="AA181" s="590"/>
      <c r="AB181" s="590"/>
      <c r="AC181" s="590"/>
      <c r="AD181" s="590"/>
      <c r="AE181" s="590"/>
      <c r="AF181" s="590"/>
      <c r="AG181" s="590"/>
      <c r="AH181" s="590"/>
      <c r="AI181" s="590"/>
      <c r="AJ181" s="590"/>
      <c r="AK181" s="590"/>
      <c r="AL181" s="590"/>
      <c r="AM181" s="590"/>
      <c r="AN181" s="590"/>
      <c r="AO181" s="591"/>
      <c r="AP181" s="617"/>
      <c r="AQ181" s="617"/>
      <c r="AR181" s="617"/>
      <c r="AS181" s="617"/>
      <c r="AT181" s="617"/>
      <c r="AU181" s="617"/>
      <c r="AV181" s="617"/>
      <c r="AW181" s="617"/>
      <c r="AX181" s="617"/>
      <c r="AY181" s="617"/>
      <c r="AZ181" s="617"/>
      <c r="BA181" s="617"/>
      <c r="BB181" s="617"/>
      <c r="BC181" s="617"/>
      <c r="BD181" s="617"/>
      <c r="BE181" s="617"/>
      <c r="BF181" s="617"/>
      <c r="BG181" s="617"/>
      <c r="BH181" s="618"/>
      <c r="BI181" s="90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621"/>
      <c r="BU181" s="621"/>
      <c r="BV181" s="621"/>
      <c r="BW181" s="622"/>
      <c r="BX181" s="313"/>
      <c r="BY181" s="377"/>
      <c r="BZ181" s="377"/>
      <c r="CA181" s="378"/>
      <c r="CB181" s="651"/>
      <c r="CC181" s="621"/>
      <c r="CD181" s="621"/>
      <c r="CE181" s="621"/>
      <c r="CF181" s="605"/>
      <c r="CG181" s="606"/>
      <c r="CH181" s="606"/>
      <c r="CI181" s="607"/>
      <c r="CK181" s="10"/>
      <c r="CL181" s="10"/>
      <c r="CR181" s="13" t="s">
        <v>172</v>
      </c>
      <c r="CS181" s="8" t="s">
        <v>172</v>
      </c>
    </row>
    <row r="182" spans="5:97" ht="8.15" customHeight="1">
      <c r="E182" s="445"/>
      <c r="F182" s="447"/>
      <c r="G182" s="548"/>
      <c r="H182" s="549"/>
      <c r="I182" s="549"/>
      <c r="J182" s="549"/>
      <c r="K182" s="549"/>
      <c r="L182" s="549"/>
      <c r="M182" s="550"/>
      <c r="N182" s="589"/>
      <c r="O182" s="590"/>
      <c r="P182" s="590"/>
      <c r="Q182" s="590"/>
      <c r="R182" s="590"/>
      <c r="S182" s="590"/>
      <c r="T182" s="590"/>
      <c r="U182" s="590"/>
      <c r="V182" s="591"/>
      <c r="W182" s="589"/>
      <c r="X182" s="590"/>
      <c r="Y182" s="590"/>
      <c r="Z182" s="590"/>
      <c r="AA182" s="590"/>
      <c r="AB182" s="590"/>
      <c r="AC182" s="590"/>
      <c r="AD182" s="590"/>
      <c r="AE182" s="590"/>
      <c r="AF182" s="590"/>
      <c r="AG182" s="590"/>
      <c r="AH182" s="590"/>
      <c r="AI182" s="590"/>
      <c r="AJ182" s="590"/>
      <c r="AK182" s="590"/>
      <c r="AL182" s="590"/>
      <c r="AM182" s="590"/>
      <c r="AN182" s="590"/>
      <c r="AO182" s="591"/>
      <c r="AP182" s="617"/>
      <c r="AQ182" s="617"/>
      <c r="AR182" s="617"/>
      <c r="AS182" s="617"/>
      <c r="AT182" s="617"/>
      <c r="AU182" s="617"/>
      <c r="AV182" s="617"/>
      <c r="AW182" s="617"/>
      <c r="AX182" s="617"/>
      <c r="AY182" s="617"/>
      <c r="AZ182" s="617"/>
      <c r="BA182" s="617"/>
      <c r="BB182" s="617"/>
      <c r="BC182" s="617"/>
      <c r="BD182" s="617"/>
      <c r="BE182" s="617"/>
      <c r="BF182" s="617"/>
      <c r="BG182" s="617"/>
      <c r="BH182" s="618"/>
      <c r="BI182" s="90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621"/>
      <c r="BU182" s="621"/>
      <c r="BV182" s="621"/>
      <c r="BW182" s="622"/>
      <c r="BX182" s="377"/>
      <c r="BY182" s="377"/>
      <c r="BZ182" s="377"/>
      <c r="CA182" s="378"/>
      <c r="CB182" s="651"/>
      <c r="CC182" s="621"/>
      <c r="CD182" s="621"/>
      <c r="CE182" s="621"/>
      <c r="CF182" s="605"/>
      <c r="CG182" s="606"/>
      <c r="CH182" s="606"/>
      <c r="CI182" s="607"/>
      <c r="CK182" s="10"/>
      <c r="CL182" s="10"/>
      <c r="CR182" s="13" t="s">
        <v>172</v>
      </c>
      <c r="CS182" s="8" t="s">
        <v>172</v>
      </c>
    </row>
    <row r="183" spans="5:97" ht="8.15" customHeight="1">
      <c r="E183" s="445"/>
      <c r="F183" s="447"/>
      <c r="G183" s="548"/>
      <c r="H183" s="549"/>
      <c r="I183" s="549"/>
      <c r="J183" s="549"/>
      <c r="K183" s="549"/>
      <c r="L183" s="549"/>
      <c r="M183" s="550"/>
      <c r="N183" s="589"/>
      <c r="O183" s="590"/>
      <c r="P183" s="590"/>
      <c r="Q183" s="590"/>
      <c r="R183" s="590"/>
      <c r="S183" s="590"/>
      <c r="T183" s="590"/>
      <c r="U183" s="590"/>
      <c r="V183" s="591"/>
      <c r="W183" s="589"/>
      <c r="X183" s="590"/>
      <c r="Y183" s="590"/>
      <c r="Z183" s="590"/>
      <c r="AA183" s="590"/>
      <c r="AB183" s="590"/>
      <c r="AC183" s="590"/>
      <c r="AD183" s="590"/>
      <c r="AE183" s="590"/>
      <c r="AF183" s="590"/>
      <c r="AG183" s="590"/>
      <c r="AH183" s="590"/>
      <c r="AI183" s="590"/>
      <c r="AJ183" s="590"/>
      <c r="AK183" s="590"/>
      <c r="AL183" s="590"/>
      <c r="AM183" s="590"/>
      <c r="AN183" s="590"/>
      <c r="AO183" s="591"/>
      <c r="AP183" s="617"/>
      <c r="AQ183" s="617"/>
      <c r="AR183" s="617"/>
      <c r="AS183" s="617"/>
      <c r="AT183" s="617"/>
      <c r="AU183" s="617"/>
      <c r="AV183" s="617"/>
      <c r="AW183" s="617"/>
      <c r="AX183" s="617"/>
      <c r="AY183" s="617"/>
      <c r="AZ183" s="617"/>
      <c r="BA183" s="617"/>
      <c r="BB183" s="617"/>
      <c r="BC183" s="617"/>
      <c r="BD183" s="617"/>
      <c r="BE183" s="617"/>
      <c r="BF183" s="617"/>
      <c r="BG183" s="617"/>
      <c r="BH183" s="618"/>
      <c r="BI183" s="116"/>
      <c r="BJ183" s="117"/>
      <c r="BK183" s="117"/>
      <c r="BL183" s="117"/>
      <c r="BM183" s="117"/>
      <c r="BN183" s="117"/>
      <c r="BO183" s="117"/>
      <c r="BP183" s="117"/>
      <c r="BQ183" s="117"/>
      <c r="BR183" s="117"/>
      <c r="BS183" s="117"/>
      <c r="BT183" s="623"/>
      <c r="BU183" s="623"/>
      <c r="BV183" s="623"/>
      <c r="BW183" s="624"/>
      <c r="BX183" s="648"/>
      <c r="BY183" s="648"/>
      <c r="BZ183" s="648"/>
      <c r="CA183" s="649"/>
      <c r="CB183" s="651"/>
      <c r="CC183" s="621"/>
      <c r="CD183" s="621"/>
      <c r="CE183" s="621"/>
      <c r="CF183" s="608"/>
      <c r="CG183" s="609"/>
      <c r="CH183" s="609"/>
      <c r="CI183" s="610"/>
      <c r="CR183" s="13" t="s">
        <v>172</v>
      </c>
      <c r="CS183" s="8" t="s">
        <v>172</v>
      </c>
    </row>
    <row r="184" spans="5:97" ht="8.15" customHeight="1">
      <c r="E184" s="445"/>
      <c r="F184" s="447"/>
      <c r="G184" s="548"/>
      <c r="H184" s="549"/>
      <c r="I184" s="549"/>
      <c r="J184" s="549"/>
      <c r="K184" s="549"/>
      <c r="L184" s="549"/>
      <c r="M184" s="550"/>
      <c r="N184" s="583" t="s">
        <v>77</v>
      </c>
      <c r="O184" s="584"/>
      <c r="P184" s="584"/>
      <c r="Q184" s="584"/>
      <c r="R184" s="584"/>
      <c r="S184" s="584"/>
      <c r="T184" s="584"/>
      <c r="U184" s="584"/>
      <c r="V184" s="585"/>
      <c r="W184" s="589" t="s">
        <v>79</v>
      </c>
      <c r="X184" s="590"/>
      <c r="Y184" s="590"/>
      <c r="Z184" s="590"/>
      <c r="AA184" s="590"/>
      <c r="AB184" s="590"/>
      <c r="AC184" s="590"/>
      <c r="AD184" s="590"/>
      <c r="AE184" s="590"/>
      <c r="AF184" s="590"/>
      <c r="AG184" s="590"/>
      <c r="AH184" s="590"/>
      <c r="AI184" s="590"/>
      <c r="AJ184" s="590"/>
      <c r="AK184" s="590"/>
      <c r="AL184" s="590"/>
      <c r="AM184" s="590"/>
      <c r="AN184" s="590"/>
      <c r="AO184" s="591"/>
      <c r="AP184" s="634" t="s">
        <v>209</v>
      </c>
      <c r="AQ184" s="635"/>
      <c r="AR184" s="635"/>
      <c r="AS184" s="635"/>
      <c r="AT184" s="635"/>
      <c r="AU184" s="635"/>
      <c r="AV184" s="635"/>
      <c r="AW184" s="635"/>
      <c r="AX184" s="635"/>
      <c r="AY184" s="635"/>
      <c r="AZ184" s="635"/>
      <c r="BA184" s="635"/>
      <c r="BB184" s="635"/>
      <c r="BC184" s="635"/>
      <c r="BD184" s="635"/>
      <c r="BE184" s="635"/>
      <c r="BF184" s="635"/>
      <c r="BG184" s="635"/>
      <c r="BH184" s="636"/>
      <c r="BI184" s="625"/>
      <c r="BJ184" s="626"/>
      <c r="BK184" s="626"/>
      <c r="BL184" s="626"/>
      <c r="BM184" s="626"/>
      <c r="BN184" s="627" t="str">
        <f>IF(OR(BI184="",BI184="?"),"",IF(BI184="固定式",675,IF(BI184="可動式",750,"")))</f>
        <v/>
      </c>
      <c r="BO184" s="628"/>
      <c r="BP184" s="628"/>
      <c r="BQ184" s="628"/>
      <c r="BR184" s="630"/>
      <c r="BS184" s="631"/>
      <c r="BT184" s="595" t="str">
        <f>IF(BK186="","",IF(BK186&gt;=AV186,"○",""))</f>
        <v/>
      </c>
      <c r="BU184" s="596"/>
      <c r="BV184" s="596"/>
      <c r="BW184" s="597"/>
      <c r="BX184" s="596" t="s">
        <v>18</v>
      </c>
      <c r="BY184" s="598"/>
      <c r="BZ184" s="598"/>
      <c r="CA184" s="599"/>
      <c r="CB184" s="600" t="str">
        <f>IF(BK186="","",IF(BK186&lt;AV186,"○",""))</f>
        <v/>
      </c>
      <c r="CC184" s="596"/>
      <c r="CD184" s="596"/>
      <c r="CE184" s="601"/>
      <c r="CF184" s="277" t="s">
        <v>222</v>
      </c>
      <c r="CG184" s="291"/>
      <c r="CH184" s="291"/>
      <c r="CI184" s="448"/>
    </row>
    <row r="185" spans="5:97" ht="8.15" customHeight="1">
      <c r="E185" s="445"/>
      <c r="F185" s="447"/>
      <c r="G185" s="548"/>
      <c r="H185" s="549"/>
      <c r="I185" s="549"/>
      <c r="J185" s="549"/>
      <c r="K185" s="549"/>
      <c r="L185" s="549"/>
      <c r="M185" s="550"/>
      <c r="N185" s="583"/>
      <c r="O185" s="584"/>
      <c r="P185" s="584"/>
      <c r="Q185" s="584"/>
      <c r="R185" s="584"/>
      <c r="S185" s="584"/>
      <c r="T185" s="584"/>
      <c r="U185" s="584"/>
      <c r="V185" s="585"/>
      <c r="W185" s="589"/>
      <c r="X185" s="590"/>
      <c r="Y185" s="590"/>
      <c r="Z185" s="590"/>
      <c r="AA185" s="590"/>
      <c r="AB185" s="590"/>
      <c r="AC185" s="590"/>
      <c r="AD185" s="590"/>
      <c r="AE185" s="590"/>
      <c r="AF185" s="590"/>
      <c r="AG185" s="590"/>
      <c r="AH185" s="590"/>
      <c r="AI185" s="590"/>
      <c r="AJ185" s="590"/>
      <c r="AK185" s="590"/>
      <c r="AL185" s="590"/>
      <c r="AM185" s="590"/>
      <c r="AN185" s="590"/>
      <c r="AO185" s="591"/>
      <c r="AP185" s="637"/>
      <c r="AQ185" s="359"/>
      <c r="AR185" s="359"/>
      <c r="AS185" s="359"/>
      <c r="AT185" s="359"/>
      <c r="AU185" s="359"/>
      <c r="AV185" s="359"/>
      <c r="AW185" s="359"/>
      <c r="AX185" s="359"/>
      <c r="AY185" s="359"/>
      <c r="AZ185" s="359"/>
      <c r="BA185" s="359"/>
      <c r="BB185" s="359"/>
      <c r="BC185" s="359"/>
      <c r="BD185" s="359"/>
      <c r="BE185" s="359"/>
      <c r="BF185" s="359"/>
      <c r="BG185" s="359"/>
      <c r="BH185" s="360"/>
      <c r="BI185" s="533"/>
      <c r="BJ185" s="458"/>
      <c r="BK185" s="458"/>
      <c r="BL185" s="458"/>
      <c r="BM185" s="458"/>
      <c r="BN185" s="629"/>
      <c r="BO185" s="629"/>
      <c r="BP185" s="629"/>
      <c r="BQ185" s="629"/>
      <c r="BR185" s="632"/>
      <c r="BS185" s="633"/>
      <c r="BT185" s="370"/>
      <c r="BU185" s="313"/>
      <c r="BV185" s="313"/>
      <c r="BW185" s="371"/>
      <c r="BX185" s="377"/>
      <c r="BY185" s="377"/>
      <c r="BZ185" s="377"/>
      <c r="CA185" s="378"/>
      <c r="CB185" s="446"/>
      <c r="CC185" s="313"/>
      <c r="CD185" s="313"/>
      <c r="CE185" s="558"/>
      <c r="CF185" s="562"/>
      <c r="CG185" s="449"/>
      <c r="CH185" s="449"/>
      <c r="CI185" s="450"/>
      <c r="CM185" s="44" t="s">
        <v>155</v>
      </c>
      <c r="CN185" s="15" t="s">
        <v>156</v>
      </c>
      <c r="CO185" s="15" t="s">
        <v>157</v>
      </c>
      <c r="CP185" s="15" t="s">
        <v>158</v>
      </c>
      <c r="CQ185" s="15" t="s">
        <v>159</v>
      </c>
    </row>
    <row r="186" spans="5:97" ht="8.15" customHeight="1">
      <c r="E186" s="445"/>
      <c r="F186" s="447"/>
      <c r="G186" s="548"/>
      <c r="H186" s="549"/>
      <c r="I186" s="549"/>
      <c r="J186" s="549"/>
      <c r="K186" s="549"/>
      <c r="L186" s="549"/>
      <c r="M186" s="550"/>
      <c r="N186" s="583"/>
      <c r="O186" s="584"/>
      <c r="P186" s="584"/>
      <c r="Q186" s="584"/>
      <c r="R186" s="584"/>
      <c r="S186" s="584"/>
      <c r="T186" s="584"/>
      <c r="U186" s="584"/>
      <c r="V186" s="585"/>
      <c r="W186" s="589"/>
      <c r="X186" s="590"/>
      <c r="Y186" s="590"/>
      <c r="Z186" s="590"/>
      <c r="AA186" s="590"/>
      <c r="AB186" s="590"/>
      <c r="AC186" s="590"/>
      <c r="AD186" s="590"/>
      <c r="AE186" s="590"/>
      <c r="AF186" s="590"/>
      <c r="AG186" s="590"/>
      <c r="AH186" s="590"/>
      <c r="AI186" s="590"/>
      <c r="AJ186" s="590"/>
      <c r="AK186" s="590"/>
      <c r="AL186" s="590"/>
      <c r="AM186" s="590"/>
      <c r="AN186" s="590"/>
      <c r="AO186" s="591"/>
      <c r="AP186" s="638" t="s">
        <v>143</v>
      </c>
      <c r="AQ186" s="639"/>
      <c r="AR186" s="639"/>
      <c r="AS186" s="639"/>
      <c r="AT186" s="639"/>
      <c r="AU186" s="639"/>
      <c r="AV186" s="641"/>
      <c r="AW186" s="641"/>
      <c r="AX186" s="641"/>
      <c r="AY186" s="641"/>
      <c r="AZ186" s="641"/>
      <c r="BA186" s="641"/>
      <c r="BB186" s="643" t="s">
        <v>210</v>
      </c>
      <c r="BC186" s="644"/>
      <c r="BD186" s="644"/>
      <c r="BE186" s="644"/>
      <c r="BF186" s="644"/>
      <c r="BG186" s="644"/>
      <c r="BH186" s="74"/>
      <c r="BI186" s="84"/>
      <c r="BJ186" s="84"/>
      <c r="BK186" s="286"/>
      <c r="BL186" s="286"/>
      <c r="BM186" s="286"/>
      <c r="BN186" s="286"/>
      <c r="BO186" s="286"/>
      <c r="BP186" s="315" t="s">
        <v>37</v>
      </c>
      <c r="BQ186" s="284"/>
      <c r="BR186" s="284"/>
      <c r="BS186" s="55"/>
      <c r="BT186" s="370"/>
      <c r="BU186" s="313"/>
      <c r="BV186" s="313"/>
      <c r="BW186" s="371"/>
      <c r="BX186" s="377"/>
      <c r="BY186" s="377"/>
      <c r="BZ186" s="377"/>
      <c r="CA186" s="378"/>
      <c r="CB186" s="446"/>
      <c r="CC186" s="313"/>
      <c r="CD186" s="313"/>
      <c r="CE186" s="558"/>
      <c r="CF186" s="562"/>
      <c r="CG186" s="449"/>
      <c r="CH186" s="449"/>
      <c r="CI186" s="450"/>
      <c r="CM186" s="45" t="s">
        <v>11</v>
      </c>
      <c r="CN186" s="13" t="s">
        <v>165</v>
      </c>
      <c r="CO186" s="13" t="s">
        <v>41</v>
      </c>
      <c r="CP186" s="13" t="s">
        <v>129</v>
      </c>
      <c r="CQ186" s="13" t="s">
        <v>66</v>
      </c>
    </row>
    <row r="187" spans="5:97" ht="8.15" customHeight="1">
      <c r="E187" s="445"/>
      <c r="F187" s="447"/>
      <c r="G187" s="548"/>
      <c r="H187" s="549"/>
      <c r="I187" s="549"/>
      <c r="J187" s="549"/>
      <c r="K187" s="549"/>
      <c r="L187" s="549"/>
      <c r="M187" s="550"/>
      <c r="N187" s="583"/>
      <c r="O187" s="584"/>
      <c r="P187" s="584"/>
      <c r="Q187" s="584"/>
      <c r="R187" s="584"/>
      <c r="S187" s="584"/>
      <c r="T187" s="584"/>
      <c r="U187" s="584"/>
      <c r="V187" s="585"/>
      <c r="W187" s="589"/>
      <c r="X187" s="590"/>
      <c r="Y187" s="590"/>
      <c r="Z187" s="590"/>
      <c r="AA187" s="590"/>
      <c r="AB187" s="590"/>
      <c r="AC187" s="590"/>
      <c r="AD187" s="590"/>
      <c r="AE187" s="590"/>
      <c r="AF187" s="590"/>
      <c r="AG187" s="590"/>
      <c r="AH187" s="590"/>
      <c r="AI187" s="590"/>
      <c r="AJ187" s="590"/>
      <c r="AK187" s="590"/>
      <c r="AL187" s="590"/>
      <c r="AM187" s="590"/>
      <c r="AN187" s="590"/>
      <c r="AO187" s="591"/>
      <c r="AP187" s="640"/>
      <c r="AQ187" s="639"/>
      <c r="AR187" s="639"/>
      <c r="AS187" s="639"/>
      <c r="AT187" s="639"/>
      <c r="AU187" s="639"/>
      <c r="AV187" s="642"/>
      <c r="AW187" s="642"/>
      <c r="AX187" s="642"/>
      <c r="AY187" s="642"/>
      <c r="AZ187" s="642"/>
      <c r="BA187" s="642"/>
      <c r="BB187" s="644"/>
      <c r="BC187" s="644"/>
      <c r="BD187" s="644"/>
      <c r="BE187" s="644"/>
      <c r="BF187" s="644"/>
      <c r="BG187" s="644"/>
      <c r="BH187" s="74"/>
      <c r="BI187" s="90"/>
      <c r="BJ187" s="49"/>
      <c r="BK187" s="283"/>
      <c r="BL187" s="283"/>
      <c r="BM187" s="283"/>
      <c r="BN187" s="283"/>
      <c r="BO187" s="283"/>
      <c r="BP187" s="284"/>
      <c r="BQ187" s="284"/>
      <c r="BR187" s="284"/>
      <c r="BS187" s="55"/>
      <c r="BT187" s="370"/>
      <c r="BU187" s="313"/>
      <c r="BV187" s="313"/>
      <c r="BW187" s="371"/>
      <c r="BX187" s="377"/>
      <c r="BY187" s="377"/>
      <c r="BZ187" s="377"/>
      <c r="CA187" s="378"/>
      <c r="CB187" s="446"/>
      <c r="CC187" s="313"/>
      <c r="CD187" s="313"/>
      <c r="CE187" s="558"/>
      <c r="CF187" s="562"/>
      <c r="CG187" s="449"/>
      <c r="CH187" s="449"/>
      <c r="CI187" s="450"/>
      <c r="CM187" s="45" t="s">
        <v>148</v>
      </c>
      <c r="CN187" s="13" t="s">
        <v>29</v>
      </c>
      <c r="CO187" s="13" t="s">
        <v>27</v>
      </c>
      <c r="CP187" s="13" t="s">
        <v>172</v>
      </c>
      <c r="CQ187" s="13" t="s">
        <v>172</v>
      </c>
    </row>
    <row r="188" spans="5:97" ht="8.15" customHeight="1">
      <c r="E188" s="332"/>
      <c r="F188" s="334"/>
      <c r="G188" s="551"/>
      <c r="H188" s="552"/>
      <c r="I188" s="552"/>
      <c r="J188" s="552"/>
      <c r="K188" s="552"/>
      <c r="L188" s="552"/>
      <c r="M188" s="553"/>
      <c r="N188" s="586"/>
      <c r="O188" s="587"/>
      <c r="P188" s="587"/>
      <c r="Q188" s="587"/>
      <c r="R188" s="587"/>
      <c r="S188" s="587"/>
      <c r="T188" s="587"/>
      <c r="U188" s="587"/>
      <c r="V188" s="588"/>
      <c r="W188" s="592"/>
      <c r="X188" s="593"/>
      <c r="Y188" s="593"/>
      <c r="Z188" s="593"/>
      <c r="AA188" s="593"/>
      <c r="AB188" s="593"/>
      <c r="AC188" s="593"/>
      <c r="AD188" s="593"/>
      <c r="AE188" s="593"/>
      <c r="AF188" s="593"/>
      <c r="AG188" s="593"/>
      <c r="AH188" s="593"/>
      <c r="AI188" s="593"/>
      <c r="AJ188" s="593"/>
      <c r="AK188" s="593"/>
      <c r="AL188" s="593"/>
      <c r="AM188" s="593"/>
      <c r="AN188" s="593"/>
      <c r="AO188" s="594"/>
      <c r="AP188" s="140"/>
      <c r="AQ188" s="77"/>
      <c r="AR188" s="77"/>
      <c r="AS188" s="77"/>
      <c r="AT188" s="77"/>
      <c r="AU188" s="77"/>
      <c r="AV188" s="77"/>
      <c r="AW188" s="77"/>
      <c r="AX188" s="77"/>
      <c r="AY188" s="77"/>
      <c r="AZ188" s="77"/>
      <c r="BA188" s="77"/>
      <c r="BB188" s="77"/>
      <c r="BC188" s="77"/>
      <c r="BD188" s="77"/>
      <c r="BE188" s="77"/>
      <c r="BF188" s="77"/>
      <c r="BG188" s="77"/>
      <c r="BH188" s="79"/>
      <c r="BI188" s="118"/>
      <c r="BJ188" s="78"/>
      <c r="BK188" s="78"/>
      <c r="BL188" s="78"/>
      <c r="BM188" s="78"/>
      <c r="BN188" s="78"/>
      <c r="BO188" s="78"/>
      <c r="BP188" s="78"/>
      <c r="BQ188" s="78"/>
      <c r="BR188" s="78"/>
      <c r="BS188" s="78"/>
      <c r="BT188" s="372"/>
      <c r="BU188" s="373"/>
      <c r="BV188" s="373"/>
      <c r="BW188" s="374"/>
      <c r="BX188" s="333"/>
      <c r="BY188" s="333"/>
      <c r="BZ188" s="333"/>
      <c r="CA188" s="380"/>
      <c r="CB188" s="556"/>
      <c r="CC188" s="373"/>
      <c r="CD188" s="373"/>
      <c r="CE188" s="559"/>
      <c r="CF188" s="563"/>
      <c r="CG188" s="463"/>
      <c r="CH188" s="463"/>
      <c r="CI188" s="464"/>
      <c r="CM188" s="45" t="s">
        <v>149</v>
      </c>
      <c r="CN188" s="13" t="s">
        <v>167</v>
      </c>
      <c r="CO188" s="13" t="s">
        <v>27</v>
      </c>
      <c r="CP188" s="13" t="s">
        <v>172</v>
      </c>
      <c r="CQ188" s="13" t="s">
        <v>172</v>
      </c>
    </row>
    <row r="189" spans="5:97" ht="8.15" customHeight="1">
      <c r="E189" s="212" t="s">
        <v>55</v>
      </c>
      <c r="F189" s="356"/>
      <c r="G189" s="356"/>
      <c r="H189" s="356"/>
      <c r="I189" s="356"/>
      <c r="J189" s="356"/>
      <c r="K189" s="356"/>
      <c r="L189" s="356"/>
      <c r="M189" s="356"/>
      <c r="N189" s="356"/>
      <c r="O189" s="356"/>
      <c r="P189" s="356"/>
      <c r="Q189" s="356"/>
      <c r="R189" s="356"/>
      <c r="S189" s="356"/>
      <c r="T189" s="356"/>
      <c r="U189" s="356"/>
      <c r="V189" s="356"/>
      <c r="W189" s="356"/>
      <c r="X189" s="356"/>
      <c r="Y189" s="356"/>
      <c r="Z189" s="356"/>
      <c r="AA189" s="356"/>
      <c r="AB189" s="356"/>
      <c r="AC189" s="356"/>
      <c r="AD189" s="356"/>
      <c r="AE189" s="356"/>
      <c r="AF189" s="356"/>
      <c r="AG189" s="356"/>
      <c r="AH189" s="356"/>
      <c r="AI189" s="356"/>
      <c r="AJ189" s="356"/>
      <c r="AK189" s="356"/>
      <c r="AL189" s="356"/>
      <c r="AM189" s="356"/>
      <c r="AN189" s="356"/>
      <c r="AO189" s="356"/>
      <c r="AP189" s="356"/>
      <c r="AQ189" s="356"/>
      <c r="AR189" s="356"/>
      <c r="AS189" s="356"/>
      <c r="AT189" s="356"/>
      <c r="AU189" s="356"/>
      <c r="AV189" s="356"/>
      <c r="AW189" s="356"/>
      <c r="AX189" s="356"/>
      <c r="AY189" s="356"/>
      <c r="AZ189" s="356"/>
      <c r="BA189" s="356"/>
      <c r="BB189" s="356"/>
      <c r="BC189" s="356"/>
      <c r="BD189" s="356"/>
      <c r="BE189" s="356"/>
      <c r="BF189" s="356"/>
      <c r="BG189" s="356"/>
      <c r="BH189" s="356"/>
      <c r="BI189" s="356"/>
      <c r="BJ189" s="356"/>
      <c r="BK189" s="356"/>
      <c r="BL189" s="356"/>
      <c r="BM189" s="356"/>
      <c r="BN189" s="356"/>
      <c r="BO189" s="356"/>
      <c r="BP189" s="356"/>
      <c r="BQ189" s="356"/>
      <c r="BR189" s="356"/>
      <c r="BS189" s="356"/>
      <c r="BT189" s="356"/>
      <c r="BU189" s="356"/>
      <c r="BV189" s="356"/>
      <c r="BW189" s="356"/>
      <c r="BX189" s="356"/>
      <c r="BY189" s="356"/>
      <c r="BZ189" s="356"/>
      <c r="CA189" s="356"/>
      <c r="CB189" s="356"/>
      <c r="CC189" s="356"/>
      <c r="CD189" s="356"/>
      <c r="CE189" s="361"/>
      <c r="CF189" s="16"/>
      <c r="CG189" s="16"/>
      <c r="CH189" s="16"/>
      <c r="CM189" s="45" t="s">
        <v>150</v>
      </c>
      <c r="CN189" s="13" t="s">
        <v>168</v>
      </c>
      <c r="CO189" s="13" t="s">
        <v>27</v>
      </c>
      <c r="CP189" s="13" t="s">
        <v>172</v>
      </c>
      <c r="CQ189" s="13" t="s">
        <v>172</v>
      </c>
    </row>
    <row r="190" spans="5:97" ht="8.15" customHeight="1">
      <c r="E190" s="362"/>
      <c r="F190" s="363"/>
      <c r="G190" s="363"/>
      <c r="H190" s="363"/>
      <c r="I190" s="363"/>
      <c r="J190" s="363"/>
      <c r="K190" s="363"/>
      <c r="L190" s="363"/>
      <c r="M190" s="363"/>
      <c r="N190" s="363"/>
      <c r="O190" s="363"/>
      <c r="P190" s="363"/>
      <c r="Q190" s="363"/>
      <c r="R190" s="363"/>
      <c r="S190" s="363"/>
      <c r="T190" s="363"/>
      <c r="U190" s="363"/>
      <c r="V190" s="363"/>
      <c r="W190" s="363"/>
      <c r="X190" s="363"/>
      <c r="Y190" s="363"/>
      <c r="Z190" s="363"/>
      <c r="AA190" s="363"/>
      <c r="AB190" s="363"/>
      <c r="AC190" s="363"/>
      <c r="AD190" s="363"/>
      <c r="AE190" s="363"/>
      <c r="AF190" s="363"/>
      <c r="AG190" s="363"/>
      <c r="AH190" s="363"/>
      <c r="AI190" s="363"/>
      <c r="AJ190" s="363"/>
      <c r="AK190" s="363"/>
      <c r="AL190" s="363"/>
      <c r="AM190" s="363"/>
      <c r="AN190" s="363"/>
      <c r="AO190" s="363"/>
      <c r="AP190" s="363"/>
      <c r="AQ190" s="363"/>
      <c r="AR190" s="363"/>
      <c r="AS190" s="363"/>
      <c r="AT190" s="363"/>
      <c r="AU190" s="363"/>
      <c r="AV190" s="363"/>
      <c r="AW190" s="363"/>
      <c r="AX190" s="363"/>
      <c r="AY190" s="363"/>
      <c r="AZ190" s="363"/>
      <c r="BA190" s="363"/>
      <c r="BB190" s="363"/>
      <c r="BC190" s="363"/>
      <c r="BD190" s="363"/>
      <c r="BE190" s="363"/>
      <c r="BF190" s="363"/>
      <c r="BG190" s="363"/>
      <c r="BH190" s="363"/>
      <c r="BI190" s="363"/>
      <c r="BJ190" s="363"/>
      <c r="BK190" s="363"/>
      <c r="BL190" s="363"/>
      <c r="BM190" s="363"/>
      <c r="BN190" s="363"/>
      <c r="BO190" s="363"/>
      <c r="BP190" s="363"/>
      <c r="BQ190" s="363"/>
      <c r="BR190" s="363"/>
      <c r="BS190" s="363"/>
      <c r="BT190" s="363"/>
      <c r="BU190" s="363"/>
      <c r="BV190" s="363"/>
      <c r="BW190" s="363"/>
      <c r="BX190" s="363"/>
      <c r="BY190" s="363"/>
      <c r="BZ190" s="363"/>
      <c r="CA190" s="363"/>
      <c r="CB190" s="363"/>
      <c r="CC190" s="363"/>
      <c r="CD190" s="363"/>
      <c r="CE190" s="364"/>
      <c r="CM190" s="45" t="s">
        <v>151</v>
      </c>
      <c r="CN190" s="13" t="s">
        <v>40</v>
      </c>
      <c r="CO190" s="13" t="s">
        <v>41</v>
      </c>
      <c r="CP190" s="13" t="s">
        <v>45</v>
      </c>
      <c r="CQ190" s="13" t="s">
        <v>172</v>
      </c>
    </row>
    <row r="191" spans="5:97" ht="8.15" customHeight="1">
      <c r="E191" s="362"/>
      <c r="F191" s="363"/>
      <c r="G191" s="363"/>
      <c r="H191" s="363"/>
      <c r="I191" s="363"/>
      <c r="J191" s="363"/>
      <c r="K191" s="363"/>
      <c r="L191" s="363"/>
      <c r="M191" s="363"/>
      <c r="N191" s="363"/>
      <c r="O191" s="363"/>
      <c r="P191" s="363"/>
      <c r="Q191" s="363"/>
      <c r="R191" s="363"/>
      <c r="S191" s="363"/>
      <c r="T191" s="363"/>
      <c r="U191" s="363"/>
      <c r="V191" s="363"/>
      <c r="W191" s="363"/>
      <c r="X191" s="363"/>
      <c r="Y191" s="363"/>
      <c r="Z191" s="363"/>
      <c r="AA191" s="363"/>
      <c r="AB191" s="363"/>
      <c r="AC191" s="363"/>
      <c r="AD191" s="363"/>
      <c r="AE191" s="363"/>
      <c r="AF191" s="363"/>
      <c r="AG191" s="363"/>
      <c r="AH191" s="363"/>
      <c r="AI191" s="363"/>
      <c r="AJ191" s="363"/>
      <c r="AK191" s="363"/>
      <c r="AL191" s="363"/>
      <c r="AM191" s="363"/>
      <c r="AN191" s="363"/>
      <c r="AO191" s="363"/>
      <c r="AP191" s="363"/>
      <c r="AQ191" s="363"/>
      <c r="AR191" s="363"/>
      <c r="AS191" s="363"/>
      <c r="AT191" s="363"/>
      <c r="AU191" s="363"/>
      <c r="AV191" s="363"/>
      <c r="AW191" s="363"/>
      <c r="AX191" s="363"/>
      <c r="AY191" s="363"/>
      <c r="AZ191" s="363"/>
      <c r="BA191" s="363"/>
      <c r="BB191" s="363"/>
      <c r="BC191" s="363"/>
      <c r="BD191" s="363"/>
      <c r="BE191" s="363"/>
      <c r="BF191" s="363"/>
      <c r="BG191" s="363"/>
      <c r="BH191" s="363"/>
      <c r="BI191" s="363"/>
      <c r="BJ191" s="363"/>
      <c r="BK191" s="363"/>
      <c r="BL191" s="363"/>
      <c r="BM191" s="363"/>
      <c r="BN191" s="363"/>
      <c r="BO191" s="363"/>
      <c r="BP191" s="363"/>
      <c r="BQ191" s="363"/>
      <c r="BR191" s="363"/>
      <c r="BS191" s="363"/>
      <c r="BT191" s="363"/>
      <c r="BU191" s="363"/>
      <c r="BV191" s="363"/>
      <c r="BW191" s="363"/>
      <c r="BX191" s="363"/>
      <c r="BY191" s="363"/>
      <c r="BZ191" s="363"/>
      <c r="CA191" s="363"/>
      <c r="CB191" s="363"/>
      <c r="CC191" s="363"/>
      <c r="CD191" s="363"/>
      <c r="CE191" s="364"/>
      <c r="CM191" s="45" t="s">
        <v>152</v>
      </c>
      <c r="CN191" s="13" t="s">
        <v>44</v>
      </c>
      <c r="CO191" s="13" t="s">
        <v>45</v>
      </c>
      <c r="CP191" s="13" t="s">
        <v>172</v>
      </c>
      <c r="CQ191" s="13" t="s">
        <v>172</v>
      </c>
    </row>
    <row r="192" spans="5:97" ht="8.15" customHeight="1">
      <c r="E192" s="362"/>
      <c r="F192" s="363"/>
      <c r="G192" s="363"/>
      <c r="H192" s="363"/>
      <c r="I192" s="363"/>
      <c r="J192" s="363"/>
      <c r="K192" s="363"/>
      <c r="L192" s="363"/>
      <c r="M192" s="363"/>
      <c r="N192" s="363"/>
      <c r="O192" s="363"/>
      <c r="P192" s="363"/>
      <c r="Q192" s="363"/>
      <c r="R192" s="363"/>
      <c r="S192" s="363"/>
      <c r="T192" s="363"/>
      <c r="U192" s="363"/>
      <c r="V192" s="363"/>
      <c r="W192" s="363"/>
      <c r="X192" s="363"/>
      <c r="Y192" s="363"/>
      <c r="Z192" s="363"/>
      <c r="AA192" s="363"/>
      <c r="AB192" s="363"/>
      <c r="AC192" s="363"/>
      <c r="AD192" s="363"/>
      <c r="AE192" s="363"/>
      <c r="AF192" s="363"/>
      <c r="AG192" s="363"/>
      <c r="AH192" s="363"/>
      <c r="AI192" s="363"/>
      <c r="AJ192" s="363"/>
      <c r="AK192" s="363"/>
      <c r="AL192" s="363"/>
      <c r="AM192" s="363"/>
      <c r="AN192" s="363"/>
      <c r="AO192" s="363"/>
      <c r="AP192" s="363"/>
      <c r="AQ192" s="363"/>
      <c r="AR192" s="363"/>
      <c r="AS192" s="363"/>
      <c r="AT192" s="363"/>
      <c r="AU192" s="363"/>
      <c r="AV192" s="363"/>
      <c r="AW192" s="363"/>
      <c r="AX192" s="363"/>
      <c r="AY192" s="363"/>
      <c r="AZ192" s="363"/>
      <c r="BA192" s="363"/>
      <c r="BB192" s="363"/>
      <c r="BC192" s="363"/>
      <c r="BD192" s="363"/>
      <c r="BE192" s="363"/>
      <c r="BF192" s="363"/>
      <c r="BG192" s="363"/>
      <c r="BH192" s="363"/>
      <c r="BI192" s="363"/>
      <c r="BJ192" s="363"/>
      <c r="BK192" s="363"/>
      <c r="BL192" s="363"/>
      <c r="BM192" s="363"/>
      <c r="BN192" s="363"/>
      <c r="BO192" s="363"/>
      <c r="BP192" s="363"/>
      <c r="BQ192" s="363"/>
      <c r="BR192" s="363"/>
      <c r="BS192" s="363"/>
      <c r="BT192" s="363"/>
      <c r="BU192" s="363"/>
      <c r="BV192" s="363"/>
      <c r="BW192" s="363"/>
      <c r="BX192" s="363"/>
      <c r="BY192" s="363"/>
      <c r="BZ192" s="363"/>
      <c r="CA192" s="363"/>
      <c r="CB192" s="363"/>
      <c r="CC192" s="363"/>
      <c r="CD192" s="363"/>
      <c r="CE192" s="364"/>
      <c r="CM192" s="45" t="s">
        <v>153</v>
      </c>
      <c r="CN192" s="13" t="s">
        <v>169</v>
      </c>
      <c r="CO192" s="13" t="s">
        <v>45</v>
      </c>
      <c r="CP192" s="13" t="s">
        <v>172</v>
      </c>
      <c r="CQ192" s="13" t="s">
        <v>172</v>
      </c>
    </row>
    <row r="193" spans="5:95" ht="8.15" customHeight="1">
      <c r="E193" s="365"/>
      <c r="F193" s="366"/>
      <c r="G193" s="366"/>
      <c r="H193" s="366"/>
      <c r="I193" s="366"/>
      <c r="J193" s="366"/>
      <c r="K193" s="366"/>
      <c r="L193" s="366"/>
      <c r="M193" s="366"/>
      <c r="N193" s="366"/>
      <c r="O193" s="366"/>
      <c r="P193" s="366"/>
      <c r="Q193" s="366"/>
      <c r="R193" s="366"/>
      <c r="S193" s="366"/>
      <c r="T193" s="366"/>
      <c r="U193" s="366"/>
      <c r="V193" s="366"/>
      <c r="W193" s="366"/>
      <c r="X193" s="366"/>
      <c r="Y193" s="366"/>
      <c r="Z193" s="366"/>
      <c r="AA193" s="366"/>
      <c r="AB193" s="366"/>
      <c r="AC193" s="366"/>
      <c r="AD193" s="366"/>
      <c r="AE193" s="366"/>
      <c r="AF193" s="366"/>
      <c r="AG193" s="366"/>
      <c r="AH193" s="366"/>
      <c r="AI193" s="366"/>
      <c r="AJ193" s="366"/>
      <c r="AK193" s="366"/>
      <c r="AL193" s="366"/>
      <c r="AM193" s="366"/>
      <c r="AN193" s="366"/>
      <c r="AO193" s="366"/>
      <c r="AP193" s="366"/>
      <c r="AQ193" s="366"/>
      <c r="AR193" s="366"/>
      <c r="AS193" s="366"/>
      <c r="AT193" s="366"/>
      <c r="AU193" s="366"/>
      <c r="AV193" s="366"/>
      <c r="AW193" s="366"/>
      <c r="AX193" s="366"/>
      <c r="AY193" s="366"/>
      <c r="AZ193" s="366"/>
      <c r="BA193" s="366"/>
      <c r="BB193" s="366"/>
      <c r="BC193" s="366"/>
      <c r="BD193" s="366"/>
      <c r="BE193" s="366"/>
      <c r="BF193" s="366"/>
      <c r="BG193" s="366"/>
      <c r="BH193" s="366"/>
      <c r="BI193" s="366"/>
      <c r="BJ193" s="366"/>
      <c r="BK193" s="366"/>
      <c r="BL193" s="366"/>
      <c r="BM193" s="366"/>
      <c r="BN193" s="366"/>
      <c r="BO193" s="366"/>
      <c r="BP193" s="366"/>
      <c r="BQ193" s="366"/>
      <c r="BR193" s="366"/>
      <c r="BS193" s="366"/>
      <c r="BT193" s="366"/>
      <c r="BU193" s="366"/>
      <c r="BV193" s="366"/>
      <c r="BW193" s="366"/>
      <c r="BX193" s="366"/>
      <c r="BY193" s="366"/>
      <c r="BZ193" s="366"/>
      <c r="CA193" s="366"/>
      <c r="CB193" s="366"/>
      <c r="CC193" s="366"/>
      <c r="CD193" s="366"/>
      <c r="CE193" s="367"/>
      <c r="CM193" s="45" t="s">
        <v>154</v>
      </c>
      <c r="CN193" s="13" t="s">
        <v>170</v>
      </c>
      <c r="CO193" s="13" t="s">
        <v>171</v>
      </c>
      <c r="CP193" s="13" t="s">
        <v>77</v>
      </c>
      <c r="CQ193" s="13" t="s">
        <v>172</v>
      </c>
    </row>
    <row r="194" spans="5:95" ht="8.15" customHeight="1">
      <c r="E194" s="422" t="s">
        <v>56</v>
      </c>
      <c r="F194" s="422"/>
      <c r="G194" s="422"/>
      <c r="H194" s="422"/>
      <c r="I194" s="422"/>
      <c r="J194" s="422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M194" s="42"/>
    </row>
    <row r="195" spans="5:95" ht="8.15" customHeight="1">
      <c r="E195" s="424"/>
      <c r="F195" s="424"/>
      <c r="G195" s="424"/>
      <c r="H195" s="424"/>
      <c r="I195" s="424"/>
      <c r="J195" s="424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M195" s="42"/>
    </row>
    <row r="196" spans="5:95" ht="8.15" customHeight="1">
      <c r="E196" s="453"/>
      <c r="F196" s="453"/>
      <c r="G196" s="453"/>
      <c r="H196" s="453"/>
      <c r="I196" s="453"/>
      <c r="J196" s="453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M196" s="42"/>
      <c r="CN196" s="43" t="s">
        <v>161</v>
      </c>
      <c r="CO196" s="43" t="s">
        <v>162</v>
      </c>
      <c r="CP196" s="43" t="s">
        <v>163</v>
      </c>
      <c r="CQ196" s="43" t="s">
        <v>164</v>
      </c>
    </row>
    <row r="197" spans="5:95" ht="8.15" customHeight="1">
      <c r="E197" s="645" t="s">
        <v>57</v>
      </c>
      <c r="F197" s="645"/>
      <c r="G197" s="645"/>
      <c r="H197" s="478" t="s">
        <v>2</v>
      </c>
      <c r="I197" s="422"/>
      <c r="J197" s="422"/>
      <c r="K197" s="422"/>
      <c r="L197" s="422"/>
      <c r="M197" s="422"/>
      <c r="N197" s="422"/>
      <c r="O197" s="422"/>
      <c r="P197" s="423"/>
      <c r="Q197" s="478" t="s">
        <v>3</v>
      </c>
      <c r="R197" s="422"/>
      <c r="S197" s="422"/>
      <c r="T197" s="422"/>
      <c r="U197" s="422"/>
      <c r="V197" s="422"/>
      <c r="W197" s="422"/>
      <c r="X197" s="422"/>
      <c r="Y197" s="422"/>
      <c r="Z197" s="422"/>
      <c r="AA197" s="422"/>
      <c r="AB197" s="422"/>
      <c r="AC197" s="422"/>
      <c r="AD197" s="422"/>
      <c r="AE197" s="422"/>
      <c r="AF197" s="645" t="s">
        <v>58</v>
      </c>
      <c r="AG197" s="645"/>
      <c r="AH197" s="645"/>
      <c r="AI197" s="645"/>
      <c r="AJ197" s="645"/>
      <c r="AK197" s="645"/>
      <c r="AL197" s="645"/>
      <c r="AM197" s="645"/>
      <c r="AN197" s="645"/>
      <c r="AO197" s="645"/>
      <c r="AP197" s="645"/>
      <c r="AQ197" s="645"/>
      <c r="AR197" s="645"/>
      <c r="AS197" s="645"/>
      <c r="AT197" s="645"/>
      <c r="AU197" s="645"/>
      <c r="AV197" s="645"/>
      <c r="AW197" s="645"/>
      <c r="AX197" s="645"/>
      <c r="AY197" s="645"/>
      <c r="AZ197" s="645"/>
      <c r="BA197" s="645"/>
      <c r="BB197" s="645"/>
      <c r="BC197" s="645"/>
      <c r="BD197" s="478" t="s">
        <v>59</v>
      </c>
      <c r="BE197" s="422"/>
      <c r="BF197" s="422"/>
      <c r="BG197" s="422"/>
      <c r="BH197" s="422"/>
      <c r="BI197" s="422"/>
      <c r="BJ197" s="422"/>
      <c r="BK197" s="422"/>
      <c r="BL197" s="422"/>
      <c r="BM197" s="422"/>
      <c r="BN197" s="422"/>
      <c r="BO197" s="422"/>
      <c r="BP197" s="422"/>
      <c r="BQ197" s="422"/>
      <c r="BR197" s="422"/>
      <c r="BS197" s="422"/>
      <c r="BT197" s="422"/>
      <c r="BU197" s="422"/>
      <c r="BV197" s="422"/>
      <c r="BW197" s="422"/>
      <c r="BX197" s="422"/>
      <c r="BY197" s="423"/>
      <c r="BZ197" s="545" t="s">
        <v>60</v>
      </c>
      <c r="CA197" s="546"/>
      <c r="CB197" s="546"/>
      <c r="CC197" s="546"/>
      <c r="CD197" s="546"/>
      <c r="CE197" s="547"/>
      <c r="CM197" s="42"/>
      <c r="CN197" s="43"/>
      <c r="CO197" s="43"/>
      <c r="CP197" s="43"/>
      <c r="CQ197" s="43"/>
    </row>
    <row r="198" spans="5:95" ht="8.15" customHeight="1">
      <c r="E198" s="645"/>
      <c r="F198" s="645"/>
      <c r="G198" s="645"/>
      <c r="H198" s="479"/>
      <c r="I198" s="424"/>
      <c r="J198" s="424"/>
      <c r="K198" s="424"/>
      <c r="L198" s="424"/>
      <c r="M198" s="424"/>
      <c r="N198" s="424"/>
      <c r="O198" s="424"/>
      <c r="P198" s="425"/>
      <c r="Q198" s="479"/>
      <c r="R198" s="424"/>
      <c r="S198" s="424"/>
      <c r="T198" s="424"/>
      <c r="U198" s="424"/>
      <c r="V198" s="424"/>
      <c r="W198" s="424"/>
      <c r="X198" s="424"/>
      <c r="Y198" s="424"/>
      <c r="Z198" s="424"/>
      <c r="AA198" s="424"/>
      <c r="AB198" s="424"/>
      <c r="AC198" s="424"/>
      <c r="AD198" s="424"/>
      <c r="AE198" s="424"/>
      <c r="AF198" s="645"/>
      <c r="AG198" s="645"/>
      <c r="AH198" s="645"/>
      <c r="AI198" s="645"/>
      <c r="AJ198" s="645"/>
      <c r="AK198" s="645"/>
      <c r="AL198" s="645"/>
      <c r="AM198" s="645"/>
      <c r="AN198" s="645"/>
      <c r="AO198" s="645"/>
      <c r="AP198" s="645"/>
      <c r="AQ198" s="645"/>
      <c r="AR198" s="645"/>
      <c r="AS198" s="645"/>
      <c r="AT198" s="645"/>
      <c r="AU198" s="645"/>
      <c r="AV198" s="645"/>
      <c r="AW198" s="645"/>
      <c r="AX198" s="645"/>
      <c r="AY198" s="645"/>
      <c r="AZ198" s="645"/>
      <c r="BA198" s="645"/>
      <c r="BB198" s="645"/>
      <c r="BC198" s="645"/>
      <c r="BD198" s="479"/>
      <c r="BE198" s="424"/>
      <c r="BF198" s="424"/>
      <c r="BG198" s="424"/>
      <c r="BH198" s="424"/>
      <c r="BI198" s="424"/>
      <c r="BJ198" s="424"/>
      <c r="BK198" s="424"/>
      <c r="BL198" s="424"/>
      <c r="BM198" s="424"/>
      <c r="BN198" s="424"/>
      <c r="BO198" s="424"/>
      <c r="BP198" s="424"/>
      <c r="BQ198" s="424"/>
      <c r="BR198" s="424"/>
      <c r="BS198" s="424"/>
      <c r="BT198" s="424"/>
      <c r="BU198" s="424"/>
      <c r="BV198" s="424"/>
      <c r="BW198" s="424"/>
      <c r="BX198" s="424"/>
      <c r="BY198" s="425"/>
      <c r="BZ198" s="548"/>
      <c r="CA198" s="549"/>
      <c r="CB198" s="549"/>
      <c r="CC198" s="549"/>
      <c r="CD198" s="549"/>
      <c r="CE198" s="550"/>
      <c r="CM198" s="42"/>
      <c r="CN198" s="46" t="str">
        <f>IFERROR(IF(VLOOKUP($E201,CM176:CS183,3,0)="なし","",VLOOKUP($E201,CM176:CS183,3,0)),"")</f>
        <v/>
      </c>
      <c r="CO198" s="46" t="str">
        <f>IFERROR(IF(VLOOKUP($E203,CM176:CS183,3,0)="なし","",VLOOKUP($E203,CM176:CS183,3,0)),"")</f>
        <v/>
      </c>
      <c r="CP198" s="46" t="str">
        <f>IFERROR(IF(VLOOKUP($E205,CM176:CS183,3,0)="なし","",VLOOKUP($E205,CM176:CS183,3,0)),"")</f>
        <v/>
      </c>
      <c r="CQ198" s="46" t="str">
        <f>IFERROR(IF(VLOOKUP($E207,CM176:CS183,3,0)="なし","",VLOOKUP($E207,CM176:CS183,3,0)),"")</f>
        <v/>
      </c>
    </row>
    <row r="199" spans="5:95" ht="8.15" customHeight="1">
      <c r="E199" s="645"/>
      <c r="F199" s="645"/>
      <c r="G199" s="645"/>
      <c r="H199" s="479"/>
      <c r="I199" s="424"/>
      <c r="J199" s="424"/>
      <c r="K199" s="424"/>
      <c r="L199" s="424"/>
      <c r="M199" s="424"/>
      <c r="N199" s="424"/>
      <c r="O199" s="424"/>
      <c r="P199" s="425"/>
      <c r="Q199" s="479"/>
      <c r="R199" s="424"/>
      <c r="S199" s="424"/>
      <c r="T199" s="424"/>
      <c r="U199" s="424"/>
      <c r="V199" s="424"/>
      <c r="W199" s="424"/>
      <c r="X199" s="424"/>
      <c r="Y199" s="424"/>
      <c r="Z199" s="424"/>
      <c r="AA199" s="424"/>
      <c r="AB199" s="424"/>
      <c r="AC199" s="424"/>
      <c r="AD199" s="424"/>
      <c r="AE199" s="424"/>
      <c r="AF199" s="645"/>
      <c r="AG199" s="645"/>
      <c r="AH199" s="645"/>
      <c r="AI199" s="645"/>
      <c r="AJ199" s="645"/>
      <c r="AK199" s="645"/>
      <c r="AL199" s="645"/>
      <c r="AM199" s="645"/>
      <c r="AN199" s="645"/>
      <c r="AO199" s="645"/>
      <c r="AP199" s="645"/>
      <c r="AQ199" s="645"/>
      <c r="AR199" s="645"/>
      <c r="AS199" s="645"/>
      <c r="AT199" s="645"/>
      <c r="AU199" s="645"/>
      <c r="AV199" s="645"/>
      <c r="AW199" s="645"/>
      <c r="AX199" s="645"/>
      <c r="AY199" s="645"/>
      <c r="AZ199" s="645"/>
      <c r="BA199" s="645"/>
      <c r="BB199" s="645"/>
      <c r="BC199" s="645"/>
      <c r="BD199" s="479"/>
      <c r="BE199" s="424"/>
      <c r="BF199" s="424"/>
      <c r="BG199" s="424"/>
      <c r="BH199" s="424"/>
      <c r="BI199" s="424"/>
      <c r="BJ199" s="424"/>
      <c r="BK199" s="424"/>
      <c r="BL199" s="424"/>
      <c r="BM199" s="424"/>
      <c r="BN199" s="424"/>
      <c r="BO199" s="424"/>
      <c r="BP199" s="424"/>
      <c r="BQ199" s="424"/>
      <c r="BR199" s="424"/>
      <c r="BS199" s="424"/>
      <c r="BT199" s="424"/>
      <c r="BU199" s="424"/>
      <c r="BV199" s="424"/>
      <c r="BW199" s="424"/>
      <c r="BX199" s="424"/>
      <c r="BY199" s="425"/>
      <c r="BZ199" s="548"/>
      <c r="CA199" s="549"/>
      <c r="CB199" s="549"/>
      <c r="CC199" s="549"/>
      <c r="CD199" s="549"/>
      <c r="CE199" s="550"/>
      <c r="CM199" s="42"/>
      <c r="CN199" s="46" t="str">
        <f>IFERROR(IF(VLOOKUP($E201,CM176:CS183,4,0)="なし","",VLOOKUP($E201,CM176:CS183,4,0)),"")</f>
        <v/>
      </c>
      <c r="CO199" s="46" t="str">
        <f>IFERROR(IF(VLOOKUP($E203,CM176:CS183,4,0)="なし","",VLOOKUP($E203,CM176:CS183,4,0)),"")</f>
        <v/>
      </c>
      <c r="CP199" s="46" t="str">
        <f>IFERROR(IF(VLOOKUP($E205,CM176:CS183,4,0)="なし","",VLOOKUP($E205,CM176:CS183,4,0)),"")</f>
        <v/>
      </c>
      <c r="CQ199" s="46" t="str">
        <f>IFERROR(IF(VLOOKUP($E207,CM176:CS183,4,0)="なし","",VLOOKUP($E207,CM176:CS183,4,0)),"")</f>
        <v/>
      </c>
    </row>
    <row r="200" spans="5:95" ht="8.15" customHeight="1">
      <c r="E200" s="645"/>
      <c r="F200" s="645"/>
      <c r="G200" s="645"/>
      <c r="H200" s="646"/>
      <c r="I200" s="453"/>
      <c r="J200" s="453"/>
      <c r="K200" s="453"/>
      <c r="L200" s="453"/>
      <c r="M200" s="453"/>
      <c r="N200" s="453"/>
      <c r="O200" s="453"/>
      <c r="P200" s="647"/>
      <c r="Q200" s="646"/>
      <c r="R200" s="453"/>
      <c r="S200" s="453"/>
      <c r="T200" s="453"/>
      <c r="U200" s="453"/>
      <c r="V200" s="453"/>
      <c r="W200" s="453"/>
      <c r="X200" s="453"/>
      <c r="Y200" s="453"/>
      <c r="Z200" s="453"/>
      <c r="AA200" s="453"/>
      <c r="AB200" s="453"/>
      <c r="AC200" s="453"/>
      <c r="AD200" s="453"/>
      <c r="AE200" s="453"/>
      <c r="AF200" s="645"/>
      <c r="AG200" s="645"/>
      <c r="AH200" s="645"/>
      <c r="AI200" s="645"/>
      <c r="AJ200" s="645"/>
      <c r="AK200" s="645"/>
      <c r="AL200" s="645"/>
      <c r="AM200" s="645"/>
      <c r="AN200" s="645"/>
      <c r="AO200" s="645"/>
      <c r="AP200" s="645"/>
      <c r="AQ200" s="645"/>
      <c r="AR200" s="645"/>
      <c r="AS200" s="645"/>
      <c r="AT200" s="645"/>
      <c r="AU200" s="645"/>
      <c r="AV200" s="645"/>
      <c r="AW200" s="645"/>
      <c r="AX200" s="645"/>
      <c r="AY200" s="645"/>
      <c r="AZ200" s="645"/>
      <c r="BA200" s="645"/>
      <c r="BB200" s="645"/>
      <c r="BC200" s="645"/>
      <c r="BD200" s="646"/>
      <c r="BE200" s="453"/>
      <c r="BF200" s="453"/>
      <c r="BG200" s="453"/>
      <c r="BH200" s="453"/>
      <c r="BI200" s="453"/>
      <c r="BJ200" s="453"/>
      <c r="BK200" s="453"/>
      <c r="BL200" s="453"/>
      <c r="BM200" s="453"/>
      <c r="BN200" s="453"/>
      <c r="BO200" s="453"/>
      <c r="BP200" s="453"/>
      <c r="BQ200" s="453"/>
      <c r="BR200" s="453"/>
      <c r="BS200" s="453"/>
      <c r="BT200" s="453"/>
      <c r="BU200" s="453"/>
      <c r="BV200" s="453"/>
      <c r="BW200" s="453"/>
      <c r="BX200" s="453"/>
      <c r="BY200" s="647"/>
      <c r="BZ200" s="551"/>
      <c r="CA200" s="552"/>
      <c r="CB200" s="552"/>
      <c r="CC200" s="552"/>
      <c r="CD200" s="552"/>
      <c r="CE200" s="553"/>
      <c r="CM200" s="42"/>
      <c r="CN200" s="46" t="str">
        <f>IFERROR(IF(VLOOKUP($E201,CM176:CS183,5,0)="なし","",VLOOKUP($E201,CM176:CS183,5,0)),"")</f>
        <v/>
      </c>
      <c r="CO200" s="46" t="str">
        <f>IFERROR(IF(VLOOKUP($E203,CM176:CS183,5,0)="なし","",VLOOKUP($E203,CM176:CS183,5,0)),"")</f>
        <v/>
      </c>
      <c r="CP200" s="46" t="str">
        <f>IFERROR(IF(VLOOKUP($E205,CM176:CS183,5,0)="なし","",VLOOKUP($E205,CM176:CS183,5,0)),"")</f>
        <v/>
      </c>
      <c r="CQ200" s="46" t="str">
        <f>IFERROR(IF(VLOOKUP($E207,CM176:CS183,5,0)="なし","",VLOOKUP($E207,CM176:CS183,5,0)),"")</f>
        <v/>
      </c>
    </row>
    <row r="201" spans="5:95" ht="8.15" customHeight="1">
      <c r="E201" s="652"/>
      <c r="F201" s="652"/>
      <c r="G201" s="652"/>
      <c r="H201" s="663" t="str">
        <f>(IF(OR($E201="■番号■",$E201=""),"",VLOOKUP($E201,$CM186:$CN193,2,FALSE)))</f>
        <v/>
      </c>
      <c r="I201" s="664"/>
      <c r="J201" s="664"/>
      <c r="K201" s="664"/>
      <c r="L201" s="664"/>
      <c r="M201" s="664"/>
      <c r="N201" s="664"/>
      <c r="O201" s="664"/>
      <c r="P201" s="665"/>
      <c r="Q201" s="659"/>
      <c r="R201" s="669"/>
      <c r="S201" s="669"/>
      <c r="T201" s="669"/>
      <c r="U201" s="669"/>
      <c r="V201" s="669"/>
      <c r="W201" s="669"/>
      <c r="X201" s="669"/>
      <c r="Y201" s="669"/>
      <c r="Z201" s="669"/>
      <c r="AA201" s="669"/>
      <c r="AB201" s="669"/>
      <c r="AC201" s="669"/>
      <c r="AD201" s="669"/>
      <c r="AE201" s="670"/>
      <c r="AF201" s="653"/>
      <c r="AG201" s="653"/>
      <c r="AH201" s="653"/>
      <c r="AI201" s="653"/>
      <c r="AJ201" s="653"/>
      <c r="AK201" s="653"/>
      <c r="AL201" s="653"/>
      <c r="AM201" s="653"/>
      <c r="AN201" s="653"/>
      <c r="AO201" s="653"/>
      <c r="AP201" s="653"/>
      <c r="AQ201" s="653"/>
      <c r="AR201" s="653"/>
      <c r="AS201" s="653"/>
      <c r="AT201" s="653"/>
      <c r="AU201" s="653"/>
      <c r="AV201" s="653"/>
      <c r="AW201" s="653"/>
      <c r="AX201" s="653"/>
      <c r="AY201" s="653"/>
      <c r="AZ201" s="653"/>
      <c r="BA201" s="653"/>
      <c r="BB201" s="653"/>
      <c r="BC201" s="653"/>
      <c r="BD201" s="654"/>
      <c r="BE201" s="654"/>
      <c r="BF201" s="654"/>
      <c r="BG201" s="654"/>
      <c r="BH201" s="654"/>
      <c r="BI201" s="654"/>
      <c r="BJ201" s="654"/>
      <c r="BK201" s="654"/>
      <c r="BL201" s="654"/>
      <c r="BM201" s="654"/>
      <c r="BN201" s="654"/>
      <c r="BO201" s="654"/>
      <c r="BP201" s="654"/>
      <c r="BQ201" s="654"/>
      <c r="BR201" s="654"/>
      <c r="BS201" s="654"/>
      <c r="BT201" s="654"/>
      <c r="BU201" s="654"/>
      <c r="BV201" s="654"/>
      <c r="BW201" s="654"/>
      <c r="BX201" s="654"/>
      <c r="BY201" s="655"/>
      <c r="BZ201" s="658"/>
      <c r="CA201" s="658"/>
      <c r="CB201" s="658"/>
      <c r="CC201" s="658"/>
      <c r="CD201" s="658"/>
      <c r="CE201" s="658"/>
      <c r="CM201" s="42"/>
      <c r="CN201" s="46" t="str">
        <f>IFERROR(IF(VLOOKUP($E201,CM176:CS183,6,0)="なし","",VLOOKUP($E201,CM176:CS183,6,0)),"")</f>
        <v/>
      </c>
      <c r="CO201" s="46" t="str">
        <f>IFERROR(IF(VLOOKUP($E203,CM176:CS183,6,0)="なし","",VLOOKUP($E203,CM176:CS183,6,0)),"")</f>
        <v/>
      </c>
      <c r="CP201" s="46" t="str">
        <f>IFERROR(IF(VLOOKUP($E205,CM176:CS183,6,0)="なし","",VLOOKUP($E205,CM176:CS183,6,0)),"")</f>
        <v/>
      </c>
      <c r="CQ201" s="46" t="str">
        <f>IFERROR(IF(VLOOKUP($E207,CM176:CS183,6,0)="なし","",VLOOKUP($E207,CM176:CS183,6,0)),"")</f>
        <v/>
      </c>
    </row>
    <row r="202" spans="5:95" ht="8.15" customHeight="1">
      <c r="E202" s="652"/>
      <c r="F202" s="652"/>
      <c r="G202" s="652"/>
      <c r="H202" s="666"/>
      <c r="I202" s="667"/>
      <c r="J202" s="667"/>
      <c r="K202" s="667"/>
      <c r="L202" s="667"/>
      <c r="M202" s="667"/>
      <c r="N202" s="667"/>
      <c r="O202" s="667"/>
      <c r="P202" s="668"/>
      <c r="Q202" s="671"/>
      <c r="R202" s="672"/>
      <c r="S202" s="672"/>
      <c r="T202" s="672"/>
      <c r="U202" s="672"/>
      <c r="V202" s="672"/>
      <c r="W202" s="672"/>
      <c r="X202" s="672"/>
      <c r="Y202" s="672"/>
      <c r="Z202" s="672"/>
      <c r="AA202" s="672"/>
      <c r="AB202" s="672"/>
      <c r="AC202" s="672"/>
      <c r="AD202" s="672"/>
      <c r="AE202" s="673"/>
      <c r="AF202" s="653"/>
      <c r="AG202" s="653"/>
      <c r="AH202" s="653"/>
      <c r="AI202" s="653"/>
      <c r="AJ202" s="653"/>
      <c r="AK202" s="653"/>
      <c r="AL202" s="653"/>
      <c r="AM202" s="653"/>
      <c r="AN202" s="653"/>
      <c r="AO202" s="653"/>
      <c r="AP202" s="653"/>
      <c r="AQ202" s="653"/>
      <c r="AR202" s="653"/>
      <c r="AS202" s="653"/>
      <c r="AT202" s="653"/>
      <c r="AU202" s="653"/>
      <c r="AV202" s="653"/>
      <c r="AW202" s="653"/>
      <c r="AX202" s="653"/>
      <c r="AY202" s="653"/>
      <c r="AZ202" s="653"/>
      <c r="BA202" s="653"/>
      <c r="BB202" s="653"/>
      <c r="BC202" s="653"/>
      <c r="BD202" s="656"/>
      <c r="BE202" s="656"/>
      <c r="BF202" s="656"/>
      <c r="BG202" s="656"/>
      <c r="BH202" s="656"/>
      <c r="BI202" s="656"/>
      <c r="BJ202" s="656"/>
      <c r="BK202" s="656"/>
      <c r="BL202" s="656"/>
      <c r="BM202" s="656"/>
      <c r="BN202" s="656"/>
      <c r="BO202" s="656"/>
      <c r="BP202" s="656"/>
      <c r="BQ202" s="656"/>
      <c r="BR202" s="656"/>
      <c r="BS202" s="656"/>
      <c r="BT202" s="656"/>
      <c r="BU202" s="656"/>
      <c r="BV202" s="656"/>
      <c r="BW202" s="656"/>
      <c r="BX202" s="656"/>
      <c r="BY202" s="657"/>
      <c r="BZ202" s="658"/>
      <c r="CA202" s="658"/>
      <c r="CB202" s="658"/>
      <c r="CC202" s="658"/>
      <c r="CD202" s="658"/>
      <c r="CE202" s="658"/>
      <c r="CM202" s="42"/>
      <c r="CN202" s="46" t="str">
        <f>IFERROR(IF(VLOOKUP($E201,CM176:CS183,7,0)="なし","",VLOOKUP($E201,CM176:CS183,7,0)),"")</f>
        <v/>
      </c>
      <c r="CO202" s="46" t="str">
        <f>IFERROR(IF(VLOOKUP($E203,CM176:CS183,7,0)="なし","",VLOOKUP($E203,CM176:CS183,7,0)),"")</f>
        <v/>
      </c>
      <c r="CP202" s="46" t="str">
        <f>IFERROR(IF(VLOOKUP($E205,CM176:CS183,7,0)="なし","",VLOOKUP($E205,CM176:CS183,7,0)),"")</f>
        <v/>
      </c>
      <c r="CQ202" s="46" t="str">
        <f>IFERROR(IF(VLOOKUP($E207,CM176:CS183,7,0)="なし","",VLOOKUP($E207,CM176:CS183,7,0)),"")</f>
        <v/>
      </c>
    </row>
    <row r="203" spans="5:95" ht="8.15" customHeight="1">
      <c r="E203" s="652"/>
      <c r="F203" s="652"/>
      <c r="G203" s="652"/>
      <c r="H203" s="663" t="str">
        <f>(IF(OR($E203="■番号■",$E203=""),"",VLOOKUP($E203,$CM186:$CN193,2,FALSE)))</f>
        <v/>
      </c>
      <c r="I203" s="664"/>
      <c r="J203" s="664"/>
      <c r="K203" s="664"/>
      <c r="L203" s="664"/>
      <c r="M203" s="664"/>
      <c r="N203" s="664"/>
      <c r="O203" s="664"/>
      <c r="P203" s="665"/>
      <c r="Q203" s="659"/>
      <c r="R203" s="660"/>
      <c r="S203" s="660"/>
      <c r="T203" s="660"/>
      <c r="U203" s="660"/>
      <c r="V203" s="660"/>
      <c r="W203" s="660"/>
      <c r="X203" s="660"/>
      <c r="Y203" s="660"/>
      <c r="Z203" s="660"/>
      <c r="AA203" s="660"/>
      <c r="AB203" s="660"/>
      <c r="AC203" s="660"/>
      <c r="AD203" s="660"/>
      <c r="AE203" s="660"/>
      <c r="AF203" s="653"/>
      <c r="AG203" s="653"/>
      <c r="AH203" s="653"/>
      <c r="AI203" s="653"/>
      <c r="AJ203" s="653"/>
      <c r="AK203" s="653"/>
      <c r="AL203" s="653"/>
      <c r="AM203" s="653"/>
      <c r="AN203" s="653"/>
      <c r="AO203" s="653"/>
      <c r="AP203" s="653"/>
      <c r="AQ203" s="653"/>
      <c r="AR203" s="653"/>
      <c r="AS203" s="653"/>
      <c r="AT203" s="653"/>
      <c r="AU203" s="653"/>
      <c r="AV203" s="653"/>
      <c r="AW203" s="653"/>
      <c r="AX203" s="653"/>
      <c r="AY203" s="653"/>
      <c r="AZ203" s="653"/>
      <c r="BA203" s="653"/>
      <c r="BB203" s="653"/>
      <c r="BC203" s="653"/>
      <c r="BD203" s="654"/>
      <c r="BE203" s="654"/>
      <c r="BF203" s="654"/>
      <c r="BG203" s="654"/>
      <c r="BH203" s="654"/>
      <c r="BI203" s="654"/>
      <c r="BJ203" s="654"/>
      <c r="BK203" s="654"/>
      <c r="BL203" s="654"/>
      <c r="BM203" s="654"/>
      <c r="BN203" s="654"/>
      <c r="BO203" s="654"/>
      <c r="BP203" s="654"/>
      <c r="BQ203" s="654"/>
      <c r="BR203" s="654"/>
      <c r="BS203" s="654"/>
      <c r="BT203" s="654"/>
      <c r="BU203" s="654"/>
      <c r="BV203" s="654"/>
      <c r="BW203" s="654"/>
      <c r="BX203" s="654"/>
      <c r="BY203" s="655"/>
      <c r="BZ203" s="658"/>
      <c r="CA203" s="658"/>
      <c r="CB203" s="658"/>
      <c r="CC203" s="658"/>
      <c r="CD203" s="658"/>
      <c r="CE203" s="658"/>
      <c r="CM203" s="42"/>
    </row>
    <row r="204" spans="5:95" ht="8.15" customHeight="1">
      <c r="E204" s="652"/>
      <c r="F204" s="652"/>
      <c r="G204" s="652"/>
      <c r="H204" s="666"/>
      <c r="I204" s="667"/>
      <c r="J204" s="667"/>
      <c r="K204" s="667"/>
      <c r="L204" s="667"/>
      <c r="M204" s="667"/>
      <c r="N204" s="667"/>
      <c r="O204" s="667"/>
      <c r="P204" s="668"/>
      <c r="Q204" s="661"/>
      <c r="R204" s="662"/>
      <c r="S204" s="662"/>
      <c r="T204" s="662"/>
      <c r="U204" s="662"/>
      <c r="V204" s="662"/>
      <c r="W204" s="662"/>
      <c r="X204" s="662"/>
      <c r="Y204" s="662"/>
      <c r="Z204" s="662"/>
      <c r="AA204" s="662"/>
      <c r="AB204" s="662"/>
      <c r="AC204" s="662"/>
      <c r="AD204" s="662"/>
      <c r="AE204" s="662"/>
      <c r="AF204" s="653"/>
      <c r="AG204" s="653"/>
      <c r="AH204" s="653"/>
      <c r="AI204" s="653"/>
      <c r="AJ204" s="653"/>
      <c r="AK204" s="653"/>
      <c r="AL204" s="653"/>
      <c r="AM204" s="653"/>
      <c r="AN204" s="653"/>
      <c r="AO204" s="653"/>
      <c r="AP204" s="653"/>
      <c r="AQ204" s="653"/>
      <c r="AR204" s="653"/>
      <c r="AS204" s="653"/>
      <c r="AT204" s="653"/>
      <c r="AU204" s="653"/>
      <c r="AV204" s="653"/>
      <c r="AW204" s="653"/>
      <c r="AX204" s="653"/>
      <c r="AY204" s="653"/>
      <c r="AZ204" s="653"/>
      <c r="BA204" s="653"/>
      <c r="BB204" s="653"/>
      <c r="BC204" s="653"/>
      <c r="BD204" s="656"/>
      <c r="BE204" s="656"/>
      <c r="BF204" s="656"/>
      <c r="BG204" s="656"/>
      <c r="BH204" s="656"/>
      <c r="BI204" s="656"/>
      <c r="BJ204" s="656"/>
      <c r="BK204" s="656"/>
      <c r="BL204" s="656"/>
      <c r="BM204" s="656"/>
      <c r="BN204" s="656"/>
      <c r="BO204" s="656"/>
      <c r="BP204" s="656"/>
      <c r="BQ204" s="656"/>
      <c r="BR204" s="656"/>
      <c r="BS204" s="656"/>
      <c r="BT204" s="656"/>
      <c r="BU204" s="656"/>
      <c r="BV204" s="656"/>
      <c r="BW204" s="656"/>
      <c r="BX204" s="656"/>
      <c r="BY204" s="657"/>
      <c r="BZ204" s="658"/>
      <c r="CA204" s="658"/>
      <c r="CB204" s="658"/>
      <c r="CC204" s="658"/>
      <c r="CD204" s="658"/>
      <c r="CE204" s="658"/>
    </row>
    <row r="205" spans="5:95" ht="8.15" customHeight="1">
      <c r="E205" s="652"/>
      <c r="F205" s="652"/>
      <c r="G205" s="652"/>
      <c r="H205" s="663" t="str">
        <f>(IF(OR($E205="■番号■",$E205=""),"",VLOOKUP($E205,$CM186:$CN193,2,FALSE)))</f>
        <v/>
      </c>
      <c r="I205" s="664"/>
      <c r="J205" s="664"/>
      <c r="K205" s="664"/>
      <c r="L205" s="664"/>
      <c r="M205" s="664"/>
      <c r="N205" s="664"/>
      <c r="O205" s="664"/>
      <c r="P205" s="665"/>
      <c r="Q205" s="659"/>
      <c r="R205" s="660"/>
      <c r="S205" s="660"/>
      <c r="T205" s="660"/>
      <c r="U205" s="660"/>
      <c r="V205" s="660"/>
      <c r="W205" s="660"/>
      <c r="X205" s="660"/>
      <c r="Y205" s="660"/>
      <c r="Z205" s="660"/>
      <c r="AA205" s="660"/>
      <c r="AB205" s="660"/>
      <c r="AC205" s="660"/>
      <c r="AD205" s="660"/>
      <c r="AE205" s="660"/>
      <c r="AF205" s="653"/>
      <c r="AG205" s="653"/>
      <c r="AH205" s="653"/>
      <c r="AI205" s="653"/>
      <c r="AJ205" s="653"/>
      <c r="AK205" s="653"/>
      <c r="AL205" s="653"/>
      <c r="AM205" s="653"/>
      <c r="AN205" s="653"/>
      <c r="AO205" s="653"/>
      <c r="AP205" s="653"/>
      <c r="AQ205" s="653"/>
      <c r="AR205" s="653"/>
      <c r="AS205" s="653"/>
      <c r="AT205" s="653"/>
      <c r="AU205" s="653"/>
      <c r="AV205" s="653"/>
      <c r="AW205" s="653"/>
      <c r="AX205" s="653"/>
      <c r="AY205" s="653"/>
      <c r="AZ205" s="653"/>
      <c r="BA205" s="653"/>
      <c r="BB205" s="653"/>
      <c r="BC205" s="653"/>
      <c r="BD205" s="654"/>
      <c r="BE205" s="654"/>
      <c r="BF205" s="654"/>
      <c r="BG205" s="654"/>
      <c r="BH205" s="654"/>
      <c r="BI205" s="654"/>
      <c r="BJ205" s="654"/>
      <c r="BK205" s="654"/>
      <c r="BL205" s="654"/>
      <c r="BM205" s="654"/>
      <c r="BN205" s="654"/>
      <c r="BO205" s="654"/>
      <c r="BP205" s="654"/>
      <c r="BQ205" s="654"/>
      <c r="BR205" s="654"/>
      <c r="BS205" s="654"/>
      <c r="BT205" s="654"/>
      <c r="BU205" s="654"/>
      <c r="BV205" s="654"/>
      <c r="BW205" s="654"/>
      <c r="BX205" s="654"/>
      <c r="BY205" s="655"/>
      <c r="BZ205" s="658"/>
      <c r="CA205" s="658"/>
      <c r="CB205" s="658"/>
      <c r="CC205" s="658"/>
      <c r="CD205" s="658"/>
      <c r="CE205" s="658"/>
    </row>
    <row r="206" spans="5:95" ht="8.15" customHeight="1">
      <c r="E206" s="652"/>
      <c r="F206" s="652"/>
      <c r="G206" s="652"/>
      <c r="H206" s="666"/>
      <c r="I206" s="667"/>
      <c r="J206" s="667"/>
      <c r="K206" s="667"/>
      <c r="L206" s="667"/>
      <c r="M206" s="667"/>
      <c r="N206" s="667"/>
      <c r="O206" s="667"/>
      <c r="P206" s="668"/>
      <c r="Q206" s="661"/>
      <c r="R206" s="662"/>
      <c r="S206" s="662"/>
      <c r="T206" s="662"/>
      <c r="U206" s="662"/>
      <c r="V206" s="662"/>
      <c r="W206" s="662"/>
      <c r="X206" s="662"/>
      <c r="Y206" s="662"/>
      <c r="Z206" s="662"/>
      <c r="AA206" s="662"/>
      <c r="AB206" s="662"/>
      <c r="AC206" s="662"/>
      <c r="AD206" s="662"/>
      <c r="AE206" s="662"/>
      <c r="AF206" s="653"/>
      <c r="AG206" s="653"/>
      <c r="AH206" s="653"/>
      <c r="AI206" s="653"/>
      <c r="AJ206" s="653"/>
      <c r="AK206" s="653"/>
      <c r="AL206" s="653"/>
      <c r="AM206" s="653"/>
      <c r="AN206" s="653"/>
      <c r="AO206" s="653"/>
      <c r="AP206" s="653"/>
      <c r="AQ206" s="653"/>
      <c r="AR206" s="653"/>
      <c r="AS206" s="653"/>
      <c r="AT206" s="653"/>
      <c r="AU206" s="653"/>
      <c r="AV206" s="653"/>
      <c r="AW206" s="653"/>
      <c r="AX206" s="653"/>
      <c r="AY206" s="653"/>
      <c r="AZ206" s="653"/>
      <c r="BA206" s="653"/>
      <c r="BB206" s="653"/>
      <c r="BC206" s="653"/>
      <c r="BD206" s="656"/>
      <c r="BE206" s="656"/>
      <c r="BF206" s="656"/>
      <c r="BG206" s="656"/>
      <c r="BH206" s="656"/>
      <c r="BI206" s="656"/>
      <c r="BJ206" s="656"/>
      <c r="BK206" s="656"/>
      <c r="BL206" s="656"/>
      <c r="BM206" s="656"/>
      <c r="BN206" s="656"/>
      <c r="BO206" s="656"/>
      <c r="BP206" s="656"/>
      <c r="BQ206" s="656"/>
      <c r="BR206" s="656"/>
      <c r="BS206" s="656"/>
      <c r="BT206" s="656"/>
      <c r="BU206" s="656"/>
      <c r="BV206" s="656"/>
      <c r="BW206" s="656"/>
      <c r="BX206" s="656"/>
      <c r="BY206" s="657"/>
      <c r="BZ206" s="658"/>
      <c r="CA206" s="658"/>
      <c r="CB206" s="658"/>
      <c r="CC206" s="658"/>
      <c r="CD206" s="658"/>
      <c r="CE206" s="658"/>
    </row>
    <row r="207" spans="5:95" ht="8.15" customHeight="1">
      <c r="E207" s="652"/>
      <c r="F207" s="652"/>
      <c r="G207" s="652"/>
      <c r="H207" s="663" t="str">
        <f>(IF(OR($E207="■番号■",$E207=""),"",VLOOKUP($E207,$CM186:$CN193,2,FALSE)))</f>
        <v/>
      </c>
      <c r="I207" s="664"/>
      <c r="J207" s="664"/>
      <c r="K207" s="664"/>
      <c r="L207" s="664"/>
      <c r="M207" s="664"/>
      <c r="N207" s="664"/>
      <c r="O207" s="664"/>
      <c r="P207" s="665"/>
      <c r="Q207" s="659"/>
      <c r="R207" s="660"/>
      <c r="S207" s="660"/>
      <c r="T207" s="660"/>
      <c r="U207" s="660"/>
      <c r="V207" s="660"/>
      <c r="W207" s="660"/>
      <c r="X207" s="660"/>
      <c r="Y207" s="660"/>
      <c r="Z207" s="660"/>
      <c r="AA207" s="660"/>
      <c r="AB207" s="660"/>
      <c r="AC207" s="660"/>
      <c r="AD207" s="660"/>
      <c r="AE207" s="660"/>
      <c r="AF207" s="653"/>
      <c r="AG207" s="653"/>
      <c r="AH207" s="653"/>
      <c r="AI207" s="653"/>
      <c r="AJ207" s="653"/>
      <c r="AK207" s="653"/>
      <c r="AL207" s="653"/>
      <c r="AM207" s="653"/>
      <c r="AN207" s="653"/>
      <c r="AO207" s="653"/>
      <c r="AP207" s="653"/>
      <c r="AQ207" s="653"/>
      <c r="AR207" s="653"/>
      <c r="AS207" s="653"/>
      <c r="AT207" s="653"/>
      <c r="AU207" s="653"/>
      <c r="AV207" s="653"/>
      <c r="AW207" s="653"/>
      <c r="AX207" s="653"/>
      <c r="AY207" s="653"/>
      <c r="AZ207" s="653"/>
      <c r="BA207" s="653"/>
      <c r="BB207" s="653"/>
      <c r="BC207" s="653"/>
      <c r="BD207" s="654"/>
      <c r="BE207" s="654"/>
      <c r="BF207" s="654"/>
      <c r="BG207" s="654"/>
      <c r="BH207" s="654"/>
      <c r="BI207" s="654"/>
      <c r="BJ207" s="654"/>
      <c r="BK207" s="654"/>
      <c r="BL207" s="654"/>
      <c r="BM207" s="654"/>
      <c r="BN207" s="654"/>
      <c r="BO207" s="654"/>
      <c r="BP207" s="654"/>
      <c r="BQ207" s="654"/>
      <c r="BR207" s="654"/>
      <c r="BS207" s="654"/>
      <c r="BT207" s="654"/>
      <c r="BU207" s="654"/>
      <c r="BV207" s="654"/>
      <c r="BW207" s="654"/>
      <c r="BX207" s="654"/>
      <c r="BY207" s="655"/>
      <c r="BZ207" s="658"/>
      <c r="CA207" s="658"/>
      <c r="CB207" s="658"/>
      <c r="CC207" s="658"/>
      <c r="CD207" s="658"/>
      <c r="CE207" s="658"/>
    </row>
    <row r="208" spans="5:95" ht="8.15" customHeight="1">
      <c r="E208" s="652"/>
      <c r="F208" s="652"/>
      <c r="G208" s="652"/>
      <c r="H208" s="666"/>
      <c r="I208" s="667"/>
      <c r="J208" s="667"/>
      <c r="K208" s="667"/>
      <c r="L208" s="667"/>
      <c r="M208" s="667"/>
      <c r="N208" s="667"/>
      <c r="O208" s="667"/>
      <c r="P208" s="668"/>
      <c r="Q208" s="661"/>
      <c r="R208" s="662"/>
      <c r="S208" s="662"/>
      <c r="T208" s="662"/>
      <c r="U208" s="662"/>
      <c r="V208" s="662"/>
      <c r="W208" s="662"/>
      <c r="X208" s="662"/>
      <c r="Y208" s="662"/>
      <c r="Z208" s="662"/>
      <c r="AA208" s="662"/>
      <c r="AB208" s="662"/>
      <c r="AC208" s="662"/>
      <c r="AD208" s="662"/>
      <c r="AE208" s="662"/>
      <c r="AF208" s="653"/>
      <c r="AG208" s="653"/>
      <c r="AH208" s="653"/>
      <c r="AI208" s="653"/>
      <c r="AJ208" s="653"/>
      <c r="AK208" s="653"/>
      <c r="AL208" s="653"/>
      <c r="AM208" s="653"/>
      <c r="AN208" s="653"/>
      <c r="AO208" s="653"/>
      <c r="AP208" s="653"/>
      <c r="AQ208" s="653"/>
      <c r="AR208" s="653"/>
      <c r="AS208" s="653"/>
      <c r="AT208" s="653"/>
      <c r="AU208" s="653"/>
      <c r="AV208" s="653"/>
      <c r="AW208" s="653"/>
      <c r="AX208" s="653"/>
      <c r="AY208" s="653"/>
      <c r="AZ208" s="653"/>
      <c r="BA208" s="653"/>
      <c r="BB208" s="653"/>
      <c r="BC208" s="653"/>
      <c r="BD208" s="656"/>
      <c r="BE208" s="656"/>
      <c r="BF208" s="656"/>
      <c r="BG208" s="656"/>
      <c r="BH208" s="656"/>
      <c r="BI208" s="656"/>
      <c r="BJ208" s="656"/>
      <c r="BK208" s="656"/>
      <c r="BL208" s="656"/>
      <c r="BM208" s="656"/>
      <c r="BN208" s="656"/>
      <c r="BO208" s="656"/>
      <c r="BP208" s="656"/>
      <c r="BQ208" s="656"/>
      <c r="BR208" s="656"/>
      <c r="BS208" s="656"/>
      <c r="BT208" s="656"/>
      <c r="BU208" s="656"/>
      <c r="BV208" s="656"/>
      <c r="BW208" s="656"/>
      <c r="BX208" s="656"/>
      <c r="BY208" s="657"/>
      <c r="BZ208" s="658"/>
      <c r="CA208" s="658"/>
      <c r="CB208" s="658"/>
      <c r="CC208" s="658"/>
      <c r="CD208" s="658"/>
      <c r="CE208" s="658"/>
    </row>
    <row r="209" spans="5:88" ht="8.15" customHeight="1"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</row>
    <row r="210" spans="5:88" ht="8.15" customHeight="1"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I210" s="16"/>
    </row>
    <row r="211" spans="5:88" ht="8.15" customHeight="1">
      <c r="E211" s="2"/>
      <c r="F211" s="2"/>
      <c r="G211" s="2"/>
      <c r="H211" s="5"/>
      <c r="I211" s="5"/>
      <c r="J211" s="5"/>
      <c r="K211" s="5"/>
      <c r="L211" s="5"/>
      <c r="M211" s="5"/>
      <c r="N211" s="5"/>
      <c r="O211" s="5"/>
      <c r="P211" s="5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</row>
    <row r="212" spans="5:88" ht="8.15" customHeight="1">
      <c r="E212" s="2"/>
      <c r="F212" s="674"/>
      <c r="G212" s="674"/>
      <c r="H212" s="674"/>
      <c r="I212" s="674"/>
      <c r="J212" s="674"/>
      <c r="K212" s="674"/>
      <c r="L212" s="674"/>
      <c r="M212" s="674"/>
      <c r="N212" s="674"/>
      <c r="O212" s="674"/>
      <c r="P212" s="674"/>
      <c r="Q212" s="674"/>
      <c r="R212" s="674"/>
      <c r="S212" s="674"/>
      <c r="T212" s="674"/>
      <c r="U212" s="674"/>
      <c r="V212" s="674"/>
      <c r="W212" s="674"/>
      <c r="X212" s="674"/>
      <c r="Y212" s="674"/>
      <c r="Z212" s="674"/>
      <c r="AA212" s="674"/>
      <c r="AB212" s="674"/>
      <c r="AC212" s="674"/>
      <c r="AD212" s="674"/>
      <c r="AE212" s="674"/>
      <c r="AF212" s="674"/>
      <c r="AG212" s="674"/>
      <c r="AH212" s="674"/>
      <c r="AI212" s="674"/>
      <c r="AJ212" s="674"/>
      <c r="AK212" s="674"/>
      <c r="AL212" s="674"/>
      <c r="AM212" s="674"/>
      <c r="AN212" s="674"/>
      <c r="AO212" s="674"/>
      <c r="AP212" s="674"/>
      <c r="AQ212" s="674"/>
      <c r="AR212" s="674"/>
      <c r="AS212" s="674"/>
      <c r="AT212" s="674"/>
      <c r="AU212" s="674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</row>
    <row r="213" spans="5:88" ht="8.15" customHeight="1">
      <c r="F213" s="674"/>
      <c r="G213" s="674"/>
      <c r="H213" s="674"/>
      <c r="I213" s="674"/>
      <c r="J213" s="674"/>
      <c r="K213" s="674"/>
      <c r="L213" s="674"/>
      <c r="M213" s="674"/>
      <c r="N213" s="674"/>
      <c r="O213" s="674"/>
      <c r="P213" s="674"/>
      <c r="Q213" s="674"/>
      <c r="R213" s="674"/>
      <c r="S213" s="674"/>
      <c r="T213" s="674"/>
      <c r="U213" s="674"/>
      <c r="V213" s="674"/>
      <c r="W213" s="674"/>
      <c r="X213" s="674"/>
      <c r="Y213" s="674"/>
      <c r="Z213" s="674"/>
      <c r="AA213" s="674"/>
      <c r="AB213" s="674"/>
      <c r="AC213" s="674"/>
      <c r="AD213" s="674"/>
      <c r="AE213" s="674"/>
      <c r="AF213" s="674"/>
      <c r="AG213" s="674"/>
      <c r="AH213" s="674"/>
      <c r="AI213" s="674"/>
      <c r="AJ213" s="674"/>
      <c r="AK213" s="674"/>
      <c r="AL213" s="674"/>
      <c r="AM213" s="674"/>
      <c r="AN213" s="674"/>
      <c r="AO213" s="674"/>
      <c r="AP213" s="674"/>
      <c r="AQ213" s="674"/>
      <c r="AR213" s="674"/>
      <c r="AS213" s="674"/>
      <c r="AT213" s="674"/>
      <c r="AU213" s="674"/>
    </row>
    <row r="214" spans="5:88" ht="8.15" customHeight="1"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  <c r="AU214" s="121"/>
      <c r="AV214" s="121"/>
      <c r="AW214" s="121"/>
      <c r="AX214" s="121"/>
      <c r="AY214" s="121"/>
      <c r="AZ214" s="121"/>
      <c r="BA214" s="121"/>
      <c r="BB214" s="121"/>
      <c r="BC214" s="121"/>
      <c r="BD214" s="121"/>
      <c r="BE214" s="121"/>
      <c r="BF214" s="121"/>
      <c r="BG214" s="121"/>
      <c r="BH214" s="121"/>
      <c r="BI214" s="121"/>
      <c r="BJ214" s="121"/>
      <c r="BK214" s="121"/>
      <c r="BL214" s="121"/>
      <c r="BM214" s="121"/>
      <c r="BN214" s="121"/>
      <c r="BO214" s="121"/>
      <c r="BP214" s="121"/>
    </row>
    <row r="215" spans="5:88" ht="8.15" customHeight="1"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21"/>
      <c r="AV215" s="121"/>
      <c r="AW215" s="121"/>
      <c r="AX215" s="121"/>
      <c r="AY215" s="121"/>
      <c r="AZ215" s="121"/>
      <c r="BA215" s="121"/>
      <c r="BB215" s="121"/>
      <c r="BC215" s="121"/>
      <c r="BD215" s="121"/>
      <c r="BE215" s="121"/>
      <c r="BF215" s="121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</row>
    <row r="216" spans="5:88" ht="8.15" customHeight="1">
      <c r="E216" s="138"/>
      <c r="F216" s="138"/>
      <c r="G216" s="138"/>
      <c r="H216" s="138"/>
      <c r="I216" s="138"/>
      <c r="J216" s="138"/>
      <c r="K216" s="138"/>
      <c r="L216" s="122"/>
      <c r="M216" s="123"/>
      <c r="N216" s="123"/>
      <c r="O216" s="123"/>
      <c r="P216" s="123"/>
      <c r="Q216" s="123"/>
      <c r="R216" s="123"/>
      <c r="S216"/>
      <c r="T216" s="122"/>
      <c r="U216" s="149"/>
      <c r="V216" s="149"/>
      <c r="W216" s="149"/>
      <c r="X216" s="149"/>
      <c r="Y216" s="149"/>
      <c r="Z216" s="149"/>
      <c r="AA216" s="138"/>
      <c r="AB216" s="138"/>
      <c r="AC216" s="138"/>
      <c r="AD216" s="138"/>
      <c r="AE216" s="138"/>
      <c r="AF216" s="138"/>
      <c r="AG216" s="138"/>
      <c r="AH216" s="138"/>
      <c r="AI216" s="138"/>
      <c r="AJ216" s="138"/>
      <c r="AK216" s="138"/>
      <c r="AL216" s="138"/>
      <c r="AM216" s="138"/>
      <c r="AN216" s="138"/>
      <c r="AO216" s="149"/>
      <c r="AP216" s="149"/>
      <c r="AQ216" s="138"/>
      <c r="AR216" s="138"/>
      <c r="AS216" s="138"/>
      <c r="AT216" s="138"/>
      <c r="AU216" s="138"/>
      <c r="AV216" s="138"/>
      <c r="AW216" s="138"/>
      <c r="AX216" s="138"/>
      <c r="AY216" s="138"/>
      <c r="AZ216" s="138"/>
      <c r="BA216" s="138"/>
      <c r="BB216" s="138"/>
      <c r="BC216" s="138"/>
      <c r="BD216" s="149"/>
      <c r="BE216" s="149"/>
      <c r="BF216" s="138"/>
      <c r="BG216" s="138"/>
      <c r="BH216" s="138"/>
      <c r="BI216" s="138"/>
      <c r="BJ216" s="138"/>
      <c r="BK216" s="138"/>
      <c r="BL216" s="138"/>
      <c r="BM216" s="138"/>
      <c r="BN216" s="138"/>
      <c r="BO216" s="138"/>
      <c r="BP216" s="138"/>
      <c r="CA216"/>
      <c r="CB216"/>
    </row>
    <row r="217" spans="5:88" ht="8.15" customHeight="1">
      <c r="E217" s="138"/>
      <c r="F217" s="138"/>
      <c r="G217" s="138"/>
      <c r="H217" s="138"/>
      <c r="I217" s="138"/>
      <c r="J217" s="138"/>
      <c r="K217" s="138"/>
      <c r="L217" s="122"/>
      <c r="M217" s="123"/>
      <c r="N217" s="123"/>
      <c r="O217" s="123"/>
      <c r="P217" s="123"/>
      <c r="Q217" s="123"/>
      <c r="R217" s="123"/>
      <c r="S217"/>
      <c r="T217" s="122"/>
      <c r="U217" s="149"/>
      <c r="V217" s="149"/>
      <c r="W217" s="149"/>
      <c r="X217" s="149"/>
      <c r="Y217" s="149"/>
      <c r="Z217" s="149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  <c r="AL217" s="124"/>
      <c r="AM217" s="124"/>
      <c r="AN217" s="124"/>
      <c r="AO217" s="149"/>
      <c r="AP217" s="149"/>
      <c r="AQ217" s="125"/>
      <c r="AR217" s="125"/>
      <c r="AS217" s="125"/>
      <c r="AT217" s="125"/>
      <c r="AU217" s="125"/>
      <c r="AV217" s="125"/>
      <c r="AW217" s="125"/>
      <c r="AX217" s="125"/>
      <c r="AY217" s="125"/>
      <c r="AZ217" s="125"/>
      <c r="BA217" s="125"/>
      <c r="BB217" s="125"/>
      <c r="BC217" s="125"/>
      <c r="BD217" s="149"/>
      <c r="BE217" s="149"/>
      <c r="BF217" s="126"/>
      <c r="BG217" s="126"/>
      <c r="BH217" s="126"/>
      <c r="BI217" s="126"/>
      <c r="BJ217" s="126"/>
      <c r="BK217" s="126"/>
      <c r="BL217" s="126"/>
      <c r="BM217" s="126"/>
      <c r="BN217" s="126"/>
      <c r="BO217" s="126"/>
      <c r="BP217" s="126"/>
      <c r="CA217"/>
      <c r="CB217"/>
    </row>
    <row r="218" spans="5:88" ht="8.15" customHeight="1">
      <c r="E218" s="138"/>
      <c r="F218" s="138"/>
      <c r="G218" s="138"/>
      <c r="H218" s="138"/>
      <c r="I218" s="138"/>
      <c r="J218" s="138"/>
      <c r="K218" s="138"/>
      <c r="L218" s="122"/>
      <c r="M218" s="123"/>
      <c r="N218" s="123"/>
      <c r="O218" s="123"/>
      <c r="P218" s="123"/>
      <c r="Q218" s="123"/>
      <c r="R218" s="123"/>
      <c r="S218"/>
      <c r="T218" s="122"/>
      <c r="U218" s="149"/>
      <c r="V218" s="149"/>
      <c r="W218" s="149"/>
      <c r="X218" s="149"/>
      <c r="Y218" s="149"/>
      <c r="Z218" s="149"/>
      <c r="AA218" s="124"/>
      <c r="AB218" s="124"/>
      <c r="AC218" s="124"/>
      <c r="AD218" s="124"/>
      <c r="AE218" s="124"/>
      <c r="AF218" s="124"/>
      <c r="AG218" s="124"/>
      <c r="AH218" s="124"/>
      <c r="AI218" s="124"/>
      <c r="AJ218" s="124"/>
      <c r="AK218" s="124"/>
      <c r="AL218" s="124"/>
      <c r="AM218" s="124"/>
      <c r="AN218" s="124"/>
      <c r="AO218" s="149"/>
      <c r="AP218" s="149"/>
      <c r="AQ218" s="125"/>
      <c r="AR218" s="125"/>
      <c r="AS218" s="125"/>
      <c r="AT218" s="125"/>
      <c r="AU218" s="125"/>
      <c r="AV218" s="125"/>
      <c r="AW218" s="125"/>
      <c r="AX218" s="125"/>
      <c r="AY218" s="125"/>
      <c r="AZ218" s="125"/>
      <c r="BA218" s="125"/>
      <c r="BB218" s="125"/>
      <c r="BC218" s="125"/>
      <c r="BD218" s="149"/>
      <c r="BE218" s="149"/>
      <c r="BF218" s="126"/>
      <c r="BG218" s="126"/>
      <c r="BH218" s="126"/>
      <c r="BI218" s="126"/>
      <c r="BJ218" s="126"/>
      <c r="BK218" s="126"/>
      <c r="BL218" s="126"/>
      <c r="BM218" s="126"/>
      <c r="BN218" s="126"/>
      <c r="BO218" s="126"/>
      <c r="BP218" s="126"/>
    </row>
    <row r="219" spans="5:88" ht="8.15" customHeight="1">
      <c r="E219" s="138"/>
      <c r="F219" s="138"/>
      <c r="G219" s="138"/>
      <c r="H219" s="138"/>
      <c r="I219" s="138"/>
      <c r="J219" s="138"/>
      <c r="K219" s="138"/>
      <c r="L219" s="122"/>
      <c r="M219" s="123"/>
      <c r="N219" s="123"/>
      <c r="O219" s="123"/>
      <c r="P219" s="123"/>
      <c r="Q219" s="123"/>
      <c r="R219" s="123"/>
      <c r="S219"/>
      <c r="T219" s="122"/>
      <c r="U219" s="149"/>
      <c r="V219" s="149"/>
      <c r="W219" s="149"/>
      <c r="X219" s="149"/>
      <c r="Y219" s="149"/>
      <c r="Z219" s="149"/>
      <c r="AA219" s="124"/>
      <c r="AB219" s="124"/>
      <c r="AC219" s="124"/>
      <c r="AD219" s="124"/>
      <c r="AE219" s="124"/>
      <c r="AF219" s="124"/>
      <c r="AG219" s="124"/>
      <c r="AH219" s="124"/>
      <c r="AI219" s="124"/>
      <c r="AJ219" s="124"/>
      <c r="AK219" s="124"/>
      <c r="AL219" s="124"/>
      <c r="AM219" s="124"/>
      <c r="AN219" s="124"/>
      <c r="AO219" s="149"/>
      <c r="AP219" s="149"/>
      <c r="AQ219" s="125"/>
      <c r="AR219" s="125"/>
      <c r="AS219" s="125"/>
      <c r="AT219" s="125"/>
      <c r="AU219" s="125"/>
      <c r="AV219" s="125"/>
      <c r="AW219" s="125"/>
      <c r="AX219" s="125"/>
      <c r="AY219" s="125"/>
      <c r="AZ219" s="125"/>
      <c r="BA219" s="125"/>
      <c r="BB219" s="125"/>
      <c r="BC219" s="125"/>
      <c r="BD219" s="149"/>
      <c r="BE219" s="149"/>
      <c r="BF219" s="126"/>
      <c r="BG219" s="126"/>
      <c r="BH219" s="126"/>
      <c r="BI219" s="126"/>
      <c r="BJ219" s="126"/>
      <c r="BK219" s="126"/>
      <c r="BL219" s="126"/>
      <c r="BM219" s="126"/>
      <c r="BN219" s="126"/>
      <c r="BO219" s="126"/>
      <c r="BP219" s="126"/>
    </row>
    <row r="220" spans="5:88" ht="8.15" customHeight="1">
      <c r="E220" s="138"/>
      <c r="F220" s="138"/>
      <c r="G220" s="138"/>
      <c r="H220" s="138"/>
      <c r="I220" s="138"/>
      <c r="J220" s="138"/>
      <c r="K220" s="138"/>
      <c r="L220" s="122"/>
      <c r="M220" s="123"/>
      <c r="N220" s="123"/>
      <c r="O220" s="123"/>
      <c r="P220" s="123"/>
      <c r="Q220" s="123"/>
      <c r="R220" s="123"/>
      <c r="S220"/>
      <c r="T220" s="122"/>
      <c r="U220" s="149"/>
      <c r="V220" s="149"/>
      <c r="W220" s="149"/>
      <c r="X220" s="149"/>
      <c r="Y220" s="149"/>
      <c r="Z220" s="149"/>
      <c r="AA220" s="124"/>
      <c r="AB220" s="124"/>
      <c r="AC220" s="124"/>
      <c r="AD220" s="124"/>
      <c r="AE220" s="124"/>
      <c r="AF220" s="124"/>
      <c r="AG220" s="124"/>
      <c r="AH220" s="124"/>
      <c r="AI220" s="124"/>
      <c r="AJ220" s="124"/>
      <c r="AK220" s="124"/>
      <c r="AL220" s="124"/>
      <c r="AM220" s="124"/>
      <c r="AN220" s="124"/>
      <c r="AO220" s="149"/>
      <c r="AP220" s="149"/>
      <c r="AQ220" s="125"/>
      <c r="AR220" s="125"/>
      <c r="AS220" s="125"/>
      <c r="AT220" s="125"/>
      <c r="AU220" s="125"/>
      <c r="AV220" s="125"/>
      <c r="AW220" s="125"/>
      <c r="AX220" s="125"/>
      <c r="AY220" s="125"/>
      <c r="AZ220" s="125"/>
      <c r="BA220" s="125"/>
      <c r="BB220" s="125"/>
      <c r="BC220" s="125"/>
      <c r="BD220" s="149"/>
      <c r="BE220" s="149"/>
      <c r="BF220" s="126"/>
      <c r="BG220" s="126"/>
      <c r="BH220" s="126"/>
      <c r="BI220" s="126"/>
      <c r="BJ220" s="126"/>
      <c r="BK220" s="126"/>
      <c r="BL220" s="126"/>
      <c r="BM220" s="126"/>
      <c r="BN220" s="126"/>
      <c r="BO220" s="126"/>
      <c r="BP220" s="126"/>
    </row>
    <row r="221" spans="5:88" ht="8.15" customHeight="1">
      <c r="E221" s="138"/>
      <c r="F221" s="138"/>
      <c r="G221" s="138"/>
      <c r="H221" s="138"/>
      <c r="I221" s="138"/>
      <c r="J221" s="138"/>
      <c r="K221" s="138"/>
      <c r="L221" s="122"/>
      <c r="M221" s="123"/>
      <c r="N221" s="123"/>
      <c r="O221" s="123"/>
      <c r="P221" s="123"/>
      <c r="Q221" s="123"/>
      <c r="R221" s="123"/>
      <c r="U221"/>
      <c r="V221"/>
      <c r="W221"/>
      <c r="X221"/>
      <c r="Y221"/>
      <c r="Z221"/>
      <c r="AA221" s="127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/>
      <c r="AL221"/>
      <c r="AM221"/>
      <c r="AN221"/>
      <c r="AW221" s="138"/>
      <c r="AX221" s="138"/>
      <c r="AY221" s="138"/>
      <c r="AZ221" s="138"/>
      <c r="BA221" s="138"/>
      <c r="BB221" s="138"/>
      <c r="BC221" s="138"/>
      <c r="BD221" s="138"/>
      <c r="BE221" s="138"/>
      <c r="BF221" s="138"/>
      <c r="BG221" s="138"/>
      <c r="BH221" s="138"/>
      <c r="BI221" s="138"/>
      <c r="BJ221" s="138"/>
      <c r="BK221" s="138"/>
      <c r="BL221" s="138"/>
      <c r="BM221" s="138"/>
      <c r="BN221" s="138"/>
      <c r="BO221" s="138"/>
      <c r="BP221" s="138"/>
      <c r="CJ221" s="5"/>
    </row>
    <row r="222" spans="5:88" ht="8.15" customHeight="1">
      <c r="E222" s="138"/>
      <c r="F222" s="138"/>
      <c r="G222" s="138"/>
      <c r="H222" s="138"/>
      <c r="I222" s="138"/>
      <c r="J222" s="138"/>
      <c r="K222" s="138"/>
      <c r="L222" s="122"/>
      <c r="M222" s="123"/>
      <c r="N222" s="123"/>
      <c r="O222" s="123"/>
      <c r="P222" s="123"/>
      <c r="Q222" s="123"/>
      <c r="R222" s="123"/>
      <c r="U222"/>
      <c r="V222"/>
      <c r="W222"/>
      <c r="X222"/>
      <c r="Y222"/>
      <c r="Z222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9"/>
      <c r="AL222" s="129"/>
      <c r="AM222" s="129"/>
      <c r="AN222" s="129"/>
      <c r="AO222" s="129"/>
      <c r="AP222" s="129"/>
      <c r="AQ222" s="129"/>
      <c r="AW222" s="138"/>
      <c r="AX222" s="138"/>
      <c r="AY222" s="138"/>
      <c r="AZ222" s="138"/>
      <c r="BA222" s="138"/>
      <c r="BB222" s="138"/>
      <c r="BC222" s="138"/>
      <c r="BD222" s="138"/>
      <c r="BE222" s="138"/>
      <c r="BF222" s="138"/>
      <c r="BG222" s="138"/>
      <c r="BH222" s="138"/>
      <c r="BI222" s="138"/>
      <c r="BJ222" s="138"/>
      <c r="BK222" s="138"/>
      <c r="BL222" s="138"/>
      <c r="BM222" s="138"/>
      <c r="BN222" s="138"/>
      <c r="BO222" s="138"/>
      <c r="BP222" s="138"/>
      <c r="CJ222" s="5"/>
    </row>
    <row r="223" spans="5:88" ht="8.15" customHeight="1">
      <c r="E223" s="138"/>
      <c r="F223" s="138"/>
      <c r="G223" s="138"/>
      <c r="H223" s="138"/>
      <c r="I223" s="138"/>
      <c r="J223" s="138"/>
      <c r="K223" s="138"/>
      <c r="L223" s="122"/>
      <c r="M223" s="123"/>
      <c r="N223" s="123"/>
      <c r="O223" s="123"/>
      <c r="P223" s="123"/>
      <c r="Q223" s="123"/>
      <c r="R223" s="123"/>
      <c r="U223" s="146"/>
      <c r="V223" s="2"/>
      <c r="W223" s="2"/>
      <c r="X223" s="2"/>
      <c r="Y223" s="2"/>
      <c r="Z223" s="2"/>
      <c r="AA223" s="147"/>
      <c r="AB223" s="147"/>
      <c r="AC223" s="147"/>
      <c r="AD223" s="147"/>
      <c r="AE223" s="147"/>
      <c r="AF223" s="147"/>
      <c r="AG223" s="147"/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W223" s="146"/>
      <c r="AX223" s="2"/>
      <c r="AY223" s="2"/>
      <c r="AZ223" s="2"/>
      <c r="BA223" s="2"/>
      <c r="BB223" s="2"/>
      <c r="BC223" s="2"/>
      <c r="BD223" s="2"/>
      <c r="BE223" s="147"/>
      <c r="BF223" s="147"/>
      <c r="BG223" s="147"/>
      <c r="BH223" s="147"/>
      <c r="BI223" s="147"/>
      <c r="BJ223" s="147"/>
      <c r="BK223" s="147"/>
      <c r="BL223" s="147"/>
      <c r="BM223" s="147"/>
      <c r="BN223" s="147"/>
      <c r="BO223" s="147"/>
      <c r="BP223" s="147"/>
      <c r="CB223" s="5"/>
      <c r="CC223" s="5"/>
      <c r="CD223" s="5"/>
      <c r="CE223" s="5"/>
      <c r="CJ223" s="5"/>
    </row>
    <row r="224" spans="5:88" ht="8.15" customHeight="1">
      <c r="E224" s="138"/>
      <c r="F224" s="138"/>
      <c r="G224" s="138"/>
      <c r="H224" s="138"/>
      <c r="I224" s="138"/>
      <c r="J224" s="138"/>
      <c r="K224" s="138"/>
      <c r="L224" s="122"/>
      <c r="M224" s="123"/>
      <c r="N224" s="123"/>
      <c r="O224" s="123"/>
      <c r="P224" s="123"/>
      <c r="Q224" s="123"/>
      <c r="R224" s="123"/>
      <c r="U224" s="2"/>
      <c r="V224" s="2"/>
      <c r="W224" s="2"/>
      <c r="X224" s="2"/>
      <c r="Y224" s="2"/>
      <c r="Z224" s="2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W224" s="2"/>
      <c r="AX224" s="2"/>
      <c r="AY224" s="2"/>
      <c r="AZ224" s="2"/>
      <c r="BA224" s="2"/>
      <c r="BB224" s="2"/>
      <c r="BC224" s="2"/>
      <c r="BD224" s="2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CB224" s="5"/>
      <c r="CC224" s="5"/>
      <c r="CD224" s="5"/>
      <c r="CE224" s="5"/>
      <c r="CJ224" s="3"/>
    </row>
    <row r="225" spans="5:88" ht="8.15" customHeight="1">
      <c r="E225" s="138"/>
      <c r="F225" s="138"/>
      <c r="G225" s="138"/>
      <c r="H225" s="138"/>
      <c r="I225" s="138"/>
      <c r="J225" s="138"/>
      <c r="K225" s="138"/>
      <c r="L225" s="122"/>
      <c r="M225" s="123"/>
      <c r="N225" s="123"/>
      <c r="O225" s="123"/>
      <c r="P225" s="123"/>
      <c r="Q225" s="123"/>
      <c r="R225" s="123"/>
      <c r="U225" s="2"/>
      <c r="V225" s="2"/>
      <c r="W225" s="2"/>
      <c r="X225" s="2"/>
      <c r="Y225" s="2"/>
      <c r="Z225" s="2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W225" s="2"/>
      <c r="AX225" s="2"/>
      <c r="AY225" s="2"/>
      <c r="AZ225" s="2"/>
      <c r="BA225" s="2"/>
      <c r="BB225" s="2"/>
      <c r="BC225" s="2"/>
      <c r="BD225" s="2"/>
      <c r="BE225" s="148"/>
      <c r="BF225" s="148"/>
      <c r="BG225" s="148"/>
      <c r="BH225" s="148"/>
      <c r="BI225" s="148"/>
      <c r="BJ225" s="148"/>
      <c r="BK225" s="148"/>
      <c r="BL225" s="148"/>
      <c r="BM225" s="148"/>
      <c r="BN225" s="148"/>
      <c r="BO225" s="148"/>
      <c r="BP225" s="148"/>
      <c r="CB225" s="5"/>
      <c r="CC225" s="5"/>
      <c r="CD225" s="5"/>
      <c r="CE225" s="5"/>
      <c r="CJ225" s="5"/>
    </row>
    <row r="226" spans="5:88" ht="8.15" customHeight="1">
      <c r="F226" s="122"/>
      <c r="G226" s="122"/>
      <c r="H226" s="122"/>
      <c r="I226" s="122"/>
      <c r="J226" s="122"/>
      <c r="K226" s="122"/>
      <c r="Q226" s="122"/>
      <c r="CJ226" s="5"/>
    </row>
    <row r="227" spans="5:88" ht="8.15" customHeight="1">
      <c r="F227" s="122"/>
      <c r="G227" s="122"/>
      <c r="H227" s="122"/>
      <c r="I227" s="122"/>
      <c r="J227" s="122"/>
      <c r="K227" s="122"/>
      <c r="Q227" s="122"/>
      <c r="CJ227" s="5"/>
    </row>
    <row r="228" spans="5:88" ht="8.15" customHeight="1">
      <c r="E228" s="138"/>
      <c r="F228" s="138"/>
      <c r="G228" s="138"/>
      <c r="H228" s="138"/>
      <c r="I228" s="138"/>
      <c r="J228" s="138"/>
      <c r="K228" s="138"/>
      <c r="L228" s="122"/>
      <c r="M228" s="130"/>
      <c r="N228" s="130"/>
      <c r="O228" s="130"/>
      <c r="P228" s="130"/>
      <c r="Q228" s="130"/>
      <c r="R228" s="130"/>
      <c r="CJ228" s="5"/>
    </row>
    <row r="229" spans="5:88" ht="8.15" customHeight="1">
      <c r="E229" s="138"/>
      <c r="F229" s="138"/>
      <c r="G229" s="138"/>
      <c r="H229" s="138"/>
      <c r="I229" s="138"/>
      <c r="J229" s="138"/>
      <c r="K229" s="138"/>
      <c r="L229" s="122"/>
      <c r="M229" s="130"/>
      <c r="N229" s="130"/>
      <c r="O229" s="130"/>
      <c r="P229" s="130"/>
      <c r="Q229" s="130"/>
      <c r="R229" s="130"/>
    </row>
    <row r="230" spans="5:88" ht="8.15" customHeight="1">
      <c r="E230" s="138"/>
      <c r="F230" s="138"/>
      <c r="G230" s="138"/>
      <c r="H230" s="138"/>
      <c r="I230" s="138"/>
      <c r="J230" s="138"/>
      <c r="K230" s="138"/>
      <c r="L230" s="122"/>
      <c r="M230" s="130"/>
      <c r="N230" s="130"/>
      <c r="O230" s="130"/>
      <c r="P230" s="130"/>
      <c r="Q230" s="130"/>
      <c r="R230" s="130"/>
    </row>
    <row r="231" spans="5:88" ht="8.15" customHeight="1">
      <c r="E231" s="138"/>
      <c r="F231" s="138"/>
      <c r="G231" s="138"/>
      <c r="H231" s="138"/>
      <c r="I231" s="138"/>
      <c r="J231" s="138"/>
      <c r="K231" s="138"/>
      <c r="L231" s="122"/>
      <c r="M231" s="130"/>
      <c r="N231" s="130"/>
      <c r="O231" s="130"/>
      <c r="P231" s="130"/>
      <c r="Q231" s="130"/>
      <c r="R231" s="130"/>
    </row>
    <row r="232" spans="5:88" ht="8.15" customHeight="1">
      <c r="E232" s="138"/>
      <c r="F232" s="138"/>
      <c r="G232" s="138"/>
      <c r="H232" s="138"/>
      <c r="I232" s="138"/>
      <c r="J232" s="138"/>
      <c r="K232" s="138"/>
      <c r="L232" s="122"/>
      <c r="M232" s="130"/>
      <c r="N232" s="130"/>
      <c r="O232" s="130"/>
      <c r="P232" s="130"/>
      <c r="Q232" s="130"/>
      <c r="R232" s="130"/>
    </row>
    <row r="233" spans="5:88" ht="8.15" customHeight="1">
      <c r="E233" s="138"/>
      <c r="F233" s="138"/>
      <c r="G233" s="138"/>
      <c r="H233" s="138"/>
      <c r="I233" s="138"/>
      <c r="J233" s="138"/>
      <c r="K233" s="138"/>
      <c r="L233" s="122"/>
      <c r="M233" s="130"/>
      <c r="N233" s="130"/>
      <c r="O233" s="130"/>
      <c r="P233" s="130"/>
      <c r="Q233" s="130"/>
      <c r="R233" s="130"/>
    </row>
    <row r="234" spans="5:88" ht="8.15" customHeight="1">
      <c r="E234" s="138"/>
      <c r="F234" s="138"/>
      <c r="G234" s="138"/>
      <c r="H234" s="138"/>
      <c r="I234" s="138"/>
      <c r="J234" s="138"/>
      <c r="K234" s="138"/>
      <c r="L234" s="122"/>
      <c r="M234" s="130"/>
      <c r="N234" s="130"/>
      <c r="O234" s="130"/>
      <c r="P234" s="130"/>
      <c r="Q234" s="130"/>
      <c r="R234" s="130"/>
    </row>
    <row r="235" spans="5:88" ht="8.15" customHeight="1">
      <c r="E235" s="138"/>
      <c r="F235" s="138"/>
      <c r="G235" s="138"/>
      <c r="H235" s="138"/>
      <c r="I235" s="138"/>
      <c r="J235" s="138"/>
      <c r="K235" s="138"/>
      <c r="L235" s="122"/>
      <c r="M235" s="130"/>
      <c r="N235" s="130"/>
      <c r="O235" s="130"/>
      <c r="P235" s="130"/>
      <c r="Q235" s="130"/>
      <c r="R235" s="130"/>
    </row>
    <row r="236" spans="5:88" ht="8.15" customHeight="1">
      <c r="E236" s="138"/>
      <c r="F236" s="138"/>
      <c r="G236" s="138"/>
      <c r="H236" s="138"/>
      <c r="I236" s="138"/>
      <c r="J236" s="138"/>
      <c r="K236" s="138"/>
      <c r="L236" s="122"/>
      <c r="M236" s="130"/>
      <c r="N236" s="130"/>
      <c r="O236" s="130"/>
      <c r="P236" s="130"/>
      <c r="Q236" s="130"/>
      <c r="R236" s="130"/>
    </row>
    <row r="237" spans="5:88" ht="8.15" customHeight="1">
      <c r="E237" s="138"/>
      <c r="F237" s="138"/>
      <c r="G237" s="138"/>
      <c r="H237" s="138"/>
      <c r="I237" s="138"/>
      <c r="J237" s="138"/>
      <c r="K237" s="138"/>
      <c r="L237" s="122"/>
      <c r="M237" s="130"/>
      <c r="N237" s="130"/>
      <c r="O237" s="130"/>
      <c r="P237" s="130"/>
      <c r="Q237" s="130"/>
      <c r="R237" s="130"/>
    </row>
    <row r="238" spans="5:88" ht="8.15" customHeight="1">
      <c r="F238" s="122"/>
      <c r="G238" s="122"/>
      <c r="H238" s="122"/>
      <c r="I238" s="122"/>
      <c r="J238" s="122"/>
      <c r="K238" s="122"/>
      <c r="O238" s="131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  <c r="AB238" s="132"/>
      <c r="AC238" s="132"/>
      <c r="AG238" s="133"/>
      <c r="AH238" s="133"/>
      <c r="AI238" s="133"/>
      <c r="AJ238" s="133"/>
      <c r="AK238" s="133"/>
      <c r="AL238" s="133"/>
      <c r="AM238" s="133"/>
      <c r="AN238" s="133"/>
      <c r="AO238" s="133"/>
      <c r="AP238" s="133"/>
      <c r="AQ238" s="133"/>
      <c r="AR238" s="133"/>
      <c r="AS238" s="133"/>
      <c r="AT238" s="133"/>
      <c r="AU238" s="133"/>
      <c r="AV238" s="133"/>
      <c r="AW238" s="133"/>
      <c r="AX238" s="133"/>
      <c r="AY238" s="133"/>
      <c r="AZ238" s="133"/>
      <c r="BA238" s="133"/>
      <c r="BB238" s="133"/>
      <c r="BC238" s="133"/>
    </row>
    <row r="239" spans="5:88" ht="8.15" customHeight="1">
      <c r="F239" s="122"/>
      <c r="G239" s="122"/>
      <c r="H239" s="122"/>
      <c r="I239" s="122"/>
      <c r="J239" s="122"/>
      <c r="K239" s="122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</row>
    <row r="240" spans="5:88" ht="8.15" customHeight="1"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</row>
    <row r="241" spans="5:80" ht="8.15" customHeight="1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5"/>
      <c r="AE241" s="5"/>
      <c r="AF241" s="5"/>
      <c r="AG241" s="2"/>
      <c r="AH241" s="2"/>
      <c r="AI241" s="2"/>
      <c r="AJ241" s="2"/>
      <c r="AK241" s="2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6"/>
      <c r="BE241" s="2"/>
      <c r="BF241" s="2"/>
      <c r="BG241" s="2"/>
      <c r="BH241" s="2"/>
      <c r="BI241" s="147"/>
      <c r="BJ241" s="147"/>
      <c r="BK241" s="147"/>
      <c r="BL241" s="147"/>
      <c r="BM241" s="147"/>
      <c r="BN241" s="147"/>
      <c r="BO241" s="147"/>
      <c r="BP241" s="147"/>
      <c r="BQ241" s="147"/>
    </row>
    <row r="242" spans="5:80" ht="8.15" customHeight="1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5"/>
      <c r="AE242" s="5"/>
      <c r="AF242" s="5"/>
      <c r="AG242" s="2"/>
      <c r="AH242" s="2"/>
      <c r="AI242" s="2"/>
      <c r="AJ242" s="2"/>
      <c r="AK242" s="2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2"/>
      <c r="BE242" s="2"/>
      <c r="BF242" s="2"/>
      <c r="BG242" s="2"/>
      <c r="BH242" s="2"/>
      <c r="BI242" s="148"/>
      <c r="BJ242" s="148"/>
      <c r="BK242" s="148"/>
      <c r="BL242" s="148"/>
      <c r="BM242" s="148"/>
      <c r="BN242" s="148"/>
      <c r="BO242" s="148"/>
      <c r="BP242" s="148"/>
      <c r="BQ242" s="148"/>
    </row>
    <row r="243" spans="5:80" ht="8.15" customHeight="1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47"/>
      <c r="P243" s="47"/>
      <c r="Q243" s="47"/>
      <c r="R243" s="47"/>
      <c r="S243" s="47"/>
      <c r="T243" s="47"/>
      <c r="U243" s="47"/>
      <c r="V243" s="47"/>
      <c r="W243" s="2"/>
      <c r="X243" s="47"/>
      <c r="Y243" s="47"/>
      <c r="Z243" s="47"/>
      <c r="AA243" s="47"/>
      <c r="AB243" s="47"/>
      <c r="AC243" s="47"/>
      <c r="AD243" s="5"/>
      <c r="AE243" s="5"/>
      <c r="AF243" s="5"/>
      <c r="AG243" s="2"/>
      <c r="AH243" s="2"/>
      <c r="AI243" s="2"/>
      <c r="AJ243" s="2"/>
      <c r="AK243" s="2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2"/>
      <c r="BE243" s="2"/>
      <c r="BF243" s="2"/>
      <c r="BG243" s="2"/>
      <c r="BH243" s="2"/>
      <c r="BI243" s="148"/>
      <c r="BJ243" s="148"/>
      <c r="BK243" s="148"/>
      <c r="BL243" s="148"/>
      <c r="BM243" s="148"/>
      <c r="BN243" s="148"/>
      <c r="BO243" s="148"/>
      <c r="BP243" s="148"/>
      <c r="BQ243" s="148"/>
    </row>
    <row r="244" spans="5:80" ht="8.15" customHeight="1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5"/>
      <c r="AE244" s="5"/>
      <c r="AF244" s="5"/>
      <c r="AG244" s="149"/>
      <c r="AH244" s="149"/>
      <c r="AI244" s="149"/>
      <c r="AJ244" s="138"/>
      <c r="AK244" s="138"/>
      <c r="AL244" s="138"/>
      <c r="AM244" s="138"/>
      <c r="AN244" s="138"/>
      <c r="AO244" s="138"/>
      <c r="AP244" s="138"/>
      <c r="AQ244" s="138"/>
      <c r="AR244" s="138"/>
      <c r="AS244" s="138"/>
      <c r="AT244" s="138"/>
      <c r="AU244" s="138"/>
      <c r="BD244"/>
      <c r="BR244" s="5"/>
      <c r="BS244" s="5"/>
      <c r="BT244" s="5"/>
      <c r="BU244" s="5"/>
      <c r="BV244" s="5"/>
      <c r="BW244" s="5"/>
    </row>
    <row r="245" spans="5:80" ht="8.15" customHeight="1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5"/>
      <c r="AE245" s="5"/>
      <c r="AF245" s="5"/>
      <c r="AG245" s="149"/>
      <c r="AH245" s="149"/>
      <c r="AI245" s="149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</row>
    <row r="246" spans="5:80" ht="8.15" customHeight="1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5"/>
      <c r="AE246" s="5"/>
      <c r="AF246" s="5"/>
      <c r="AG246" s="149"/>
      <c r="AH246" s="149"/>
      <c r="AI246" s="149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W246"/>
      <c r="BE246" s="13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</row>
    <row r="247" spans="5:80" ht="8.15" customHeight="1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5"/>
      <c r="AE247" s="5"/>
      <c r="AF247" s="5"/>
      <c r="AG247" s="149"/>
      <c r="AH247" s="149"/>
      <c r="AI247" s="149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</row>
    <row r="248" spans="5:80" ht="8.15" customHeight="1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5"/>
      <c r="AE248" s="5"/>
      <c r="AF248" s="5"/>
      <c r="AG248" s="149"/>
      <c r="AH248" s="149"/>
      <c r="AI248" s="149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</row>
    <row r="249" spans="5:80" ht="8.15" customHeight="1"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</row>
    <row r="250" spans="5:80" ht="8.15" customHeight="1"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  <c r="AA250" s="138"/>
      <c r="AB250" s="138"/>
      <c r="AC250" s="138"/>
      <c r="AD250" s="5"/>
      <c r="AE250" s="5"/>
      <c r="AF250" s="5"/>
      <c r="AG250" s="139"/>
      <c r="AH250" s="139"/>
      <c r="AI250" s="139"/>
      <c r="AJ250" s="138"/>
      <c r="AK250" s="138"/>
      <c r="AL250" s="138"/>
      <c r="AM250" s="138"/>
      <c r="AN250" s="138"/>
      <c r="AO250" s="138"/>
      <c r="AP250" s="138"/>
      <c r="AQ250" s="138"/>
      <c r="AR250" s="138"/>
      <c r="AS250" s="138"/>
      <c r="AT250" s="138"/>
      <c r="AU250" s="138"/>
      <c r="AV250" s="5"/>
      <c r="AW250" s="5"/>
      <c r="AX250" s="5"/>
      <c r="AY250" s="5"/>
      <c r="AZ250" s="5"/>
      <c r="BA250" s="5"/>
      <c r="BB250" s="5"/>
      <c r="BC250" s="5"/>
      <c r="BD250" s="5"/>
    </row>
    <row r="251" spans="5:80" ht="8.15" customHeight="1"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  <c r="AA251" s="138"/>
      <c r="AB251" s="138"/>
      <c r="AC251" s="138"/>
      <c r="AD251" s="5"/>
      <c r="AE251" s="5"/>
      <c r="AF251" s="5"/>
      <c r="AG251" s="139"/>
      <c r="AH251" s="139"/>
      <c r="AI251" s="139"/>
      <c r="AJ251" s="123"/>
      <c r="AK251" s="123"/>
      <c r="AL251" s="123"/>
      <c r="AM251" s="123"/>
      <c r="AN251" s="123"/>
      <c r="AO251" s="123"/>
      <c r="AP251" s="123"/>
      <c r="AQ251" s="123"/>
      <c r="AR251" s="123"/>
      <c r="AS251" s="123"/>
      <c r="AT251" s="123"/>
      <c r="AU251" s="123"/>
      <c r="AV251" s="5"/>
      <c r="AW251" s="5"/>
      <c r="AX251" s="5"/>
      <c r="AY251" s="5"/>
      <c r="AZ251" s="5"/>
      <c r="BA251" s="5"/>
      <c r="BB251" s="5"/>
      <c r="BC251" s="5"/>
      <c r="BD251" s="5"/>
    </row>
    <row r="252" spans="5:80" ht="8.15" customHeight="1">
      <c r="E252" s="143"/>
      <c r="F252" s="143"/>
      <c r="G252" s="143"/>
      <c r="H252" s="143"/>
      <c r="I252" s="143"/>
      <c r="J252" s="143"/>
      <c r="K252" s="143"/>
      <c r="L252" s="143"/>
      <c r="M252" s="143"/>
      <c r="N252" s="143"/>
      <c r="O252" s="144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  <c r="AA252" s="144"/>
      <c r="AB252" s="144"/>
      <c r="AC252" s="144"/>
      <c r="AD252" s="5"/>
      <c r="AE252" s="5"/>
      <c r="AF252" s="5"/>
      <c r="AG252" s="139"/>
      <c r="AH252" s="139"/>
      <c r="AI252" s="139"/>
      <c r="AJ252" s="123"/>
      <c r="AK252" s="123"/>
      <c r="AL252" s="123"/>
      <c r="AM252" s="123"/>
      <c r="AN252" s="123"/>
      <c r="AO252" s="123"/>
      <c r="AP252" s="123"/>
      <c r="AQ252" s="123"/>
      <c r="AR252" s="123"/>
      <c r="AS252" s="123"/>
      <c r="AT252" s="123"/>
      <c r="AU252" s="123"/>
      <c r="AV252" s="5"/>
      <c r="AW252" s="5"/>
      <c r="AX252" s="5"/>
      <c r="AY252" s="5"/>
      <c r="AZ252" s="5"/>
      <c r="BA252" s="5"/>
      <c r="BB252" s="5"/>
      <c r="BC252" s="5"/>
      <c r="BD252" s="5"/>
    </row>
    <row r="253" spans="5:80" ht="8.15" customHeight="1">
      <c r="E253" s="143"/>
      <c r="F253" s="143"/>
      <c r="G253" s="143"/>
      <c r="H253" s="143"/>
      <c r="I253" s="143"/>
      <c r="J253" s="143"/>
      <c r="K253" s="143"/>
      <c r="L253" s="143"/>
      <c r="M253" s="143"/>
      <c r="N253" s="143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  <c r="AA253" s="144"/>
      <c r="AB253" s="144"/>
      <c r="AC253" s="144"/>
      <c r="AD253" s="5"/>
      <c r="AE253" s="5"/>
      <c r="AF253" s="5"/>
      <c r="AG253" s="139"/>
      <c r="AH253" s="139"/>
      <c r="AI253" s="139"/>
      <c r="AJ253" s="123"/>
      <c r="AK253" s="123"/>
      <c r="AL253" s="123"/>
      <c r="AM253" s="123"/>
      <c r="AN253" s="123"/>
      <c r="AO253" s="123"/>
      <c r="AP253" s="123"/>
      <c r="AQ253" s="123"/>
      <c r="AR253" s="123"/>
      <c r="AS253" s="123"/>
      <c r="AT253" s="123"/>
      <c r="AU253" s="123"/>
      <c r="AV253" s="5"/>
      <c r="AW253" s="5"/>
      <c r="AX253" s="5"/>
      <c r="AY253" s="5"/>
      <c r="AZ253" s="5"/>
      <c r="BA253" s="5"/>
      <c r="BB253" s="5"/>
      <c r="BC253" s="5"/>
      <c r="BD253" s="5"/>
    </row>
    <row r="254" spans="5:80" ht="8.15" customHeight="1">
      <c r="E254" s="143"/>
      <c r="F254" s="143"/>
      <c r="G254" s="143"/>
      <c r="H254" s="143"/>
      <c r="I254" s="143"/>
      <c r="J254" s="143"/>
      <c r="K254" s="143"/>
      <c r="L254" s="143"/>
      <c r="M254" s="143"/>
      <c r="N254" s="143"/>
      <c r="O254" s="144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  <c r="AA254" s="144"/>
      <c r="AB254" s="144"/>
      <c r="AC254" s="144"/>
      <c r="AD254" s="5"/>
      <c r="AE254" s="5"/>
      <c r="AF254" s="5"/>
      <c r="AG254" s="139"/>
      <c r="AH254" s="139"/>
      <c r="AI254" s="139"/>
      <c r="AJ254" s="123"/>
      <c r="AK254" s="123"/>
      <c r="AL254" s="123"/>
      <c r="AM254" s="123"/>
      <c r="AN254" s="123"/>
      <c r="AO254" s="123"/>
      <c r="AP254" s="123"/>
      <c r="AQ254" s="123"/>
      <c r="AR254" s="123"/>
      <c r="AS254" s="123"/>
      <c r="AT254" s="123"/>
      <c r="AU254" s="123"/>
      <c r="AV254" s="5"/>
      <c r="AW254" s="5"/>
      <c r="AX254" s="5"/>
      <c r="AY254" s="5"/>
      <c r="AZ254" s="5"/>
      <c r="BA254" s="5"/>
      <c r="BB254" s="5"/>
      <c r="BC254" s="5"/>
      <c r="BD254" s="5"/>
    </row>
    <row r="255" spans="5:80" ht="8.15" customHeight="1">
      <c r="E255" s="143"/>
      <c r="F255" s="143"/>
      <c r="G255" s="143"/>
      <c r="H255" s="143"/>
      <c r="I255" s="143"/>
      <c r="J255" s="143"/>
      <c r="K255" s="143"/>
      <c r="L255" s="143"/>
      <c r="M255" s="143"/>
      <c r="N255" s="143"/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  <c r="AA255" s="144"/>
      <c r="AB255" s="144"/>
      <c r="AC255" s="144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</row>
    <row r="256" spans="5:80" ht="8.15" customHeight="1">
      <c r="E256" s="143"/>
      <c r="F256" s="143"/>
      <c r="G256" s="143"/>
      <c r="H256" s="143"/>
      <c r="I256" s="143"/>
      <c r="J256" s="143"/>
      <c r="K256" s="143"/>
      <c r="L256" s="143"/>
      <c r="M256" s="143"/>
      <c r="N256" s="143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  <c r="AA256" s="144"/>
      <c r="AB256" s="144"/>
      <c r="AC256" s="144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</row>
    <row r="257" spans="5:80" ht="8.15" customHeight="1">
      <c r="E257" s="143"/>
      <c r="F257" s="143"/>
      <c r="G257" s="143"/>
      <c r="H257" s="143"/>
      <c r="I257" s="143"/>
      <c r="J257" s="143"/>
      <c r="K257" s="143"/>
      <c r="L257" s="143"/>
      <c r="M257" s="143"/>
      <c r="N257" s="143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  <c r="AA257" s="144"/>
      <c r="AB257" s="144"/>
      <c r="AC257" s="144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</row>
    <row r="258" spans="5:80" ht="8.15" customHeight="1">
      <c r="E258" s="143"/>
      <c r="F258" s="143"/>
      <c r="G258" s="143"/>
      <c r="H258" s="143"/>
      <c r="I258" s="143"/>
      <c r="J258" s="143"/>
      <c r="K258" s="143"/>
      <c r="L258" s="143"/>
      <c r="M258" s="143"/>
      <c r="N258" s="143"/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  <c r="AA258" s="144"/>
      <c r="AB258" s="144"/>
      <c r="AC258" s="144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</row>
    <row r="259" spans="5:80" ht="8.15" customHeight="1">
      <c r="E259" s="675"/>
      <c r="F259" s="675"/>
      <c r="G259" s="675"/>
      <c r="H259" s="675"/>
      <c r="I259" s="675"/>
      <c r="J259" s="675"/>
      <c r="K259" s="675"/>
      <c r="L259" s="675"/>
      <c r="M259" s="675"/>
      <c r="N259" s="675"/>
      <c r="O259" s="676"/>
      <c r="P259" s="676"/>
      <c r="Q259" s="676"/>
      <c r="R259" s="676"/>
      <c r="S259" s="676"/>
      <c r="T259" s="676"/>
      <c r="U259" s="676"/>
      <c r="V259" s="676"/>
      <c r="W259" s="676"/>
      <c r="X259" s="676"/>
      <c r="Y259" s="676"/>
      <c r="Z259" s="676"/>
      <c r="AA259" s="676"/>
      <c r="AB259" s="676"/>
      <c r="AC259" s="676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</row>
    <row r="260" spans="5:80" ht="8.15" customHeight="1">
      <c r="E260" s="675"/>
      <c r="F260" s="675"/>
      <c r="G260" s="675"/>
      <c r="H260" s="675"/>
      <c r="I260" s="675"/>
      <c r="J260" s="675"/>
      <c r="K260" s="675"/>
      <c r="L260" s="675"/>
      <c r="M260" s="675"/>
      <c r="N260" s="675"/>
      <c r="O260" s="676"/>
      <c r="P260" s="676"/>
      <c r="Q260" s="676"/>
      <c r="R260" s="676"/>
      <c r="S260" s="676"/>
      <c r="T260" s="676"/>
      <c r="U260" s="676"/>
      <c r="V260" s="676"/>
      <c r="W260" s="676"/>
      <c r="X260" s="676"/>
      <c r="Y260" s="676"/>
      <c r="Z260" s="676"/>
      <c r="AA260" s="676"/>
      <c r="AB260" s="676"/>
      <c r="AC260" s="676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</row>
    <row r="261" spans="5:80" ht="8.15" customHeight="1">
      <c r="E261" s="675"/>
      <c r="F261" s="675"/>
      <c r="G261" s="675"/>
      <c r="H261" s="675"/>
      <c r="I261" s="675"/>
      <c r="J261" s="675"/>
      <c r="K261" s="675"/>
      <c r="L261" s="675"/>
      <c r="M261" s="675"/>
      <c r="N261" s="675"/>
      <c r="O261" s="676"/>
      <c r="P261" s="676"/>
      <c r="Q261" s="676"/>
      <c r="R261" s="676"/>
      <c r="S261" s="676"/>
      <c r="T261" s="676"/>
      <c r="U261" s="676"/>
      <c r="V261" s="676"/>
      <c r="W261" s="676"/>
      <c r="X261" s="676"/>
      <c r="Y261" s="676"/>
      <c r="Z261" s="676"/>
      <c r="AA261" s="676"/>
      <c r="AB261" s="676"/>
      <c r="AC261" s="676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</row>
    <row r="262" spans="5:80" ht="8.15" customHeight="1">
      <c r="E262" s="675"/>
      <c r="F262" s="675"/>
      <c r="G262" s="675"/>
      <c r="H262" s="675"/>
      <c r="I262" s="675"/>
      <c r="J262" s="675"/>
      <c r="K262" s="675"/>
      <c r="L262" s="675"/>
      <c r="M262" s="675"/>
      <c r="N262" s="675"/>
      <c r="O262" s="677"/>
      <c r="P262" s="677"/>
      <c r="Q262" s="677"/>
      <c r="R262" s="677"/>
      <c r="S262" s="677"/>
      <c r="T262" s="677"/>
      <c r="U262" s="677"/>
      <c r="V262" s="677"/>
      <c r="W262" s="677"/>
      <c r="X262" s="677"/>
      <c r="Y262" s="677"/>
      <c r="Z262" s="677"/>
      <c r="AA262" s="677"/>
      <c r="AB262" s="677"/>
      <c r="AC262" s="677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</row>
    <row r="263" spans="5:80" ht="8.15" customHeight="1"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</row>
    <row r="264" spans="5:80" ht="8.15" customHeight="1">
      <c r="O264" s="678"/>
      <c r="P264" s="678"/>
      <c r="Q264" s="678"/>
      <c r="R264" s="678"/>
      <c r="S264" s="678"/>
      <c r="T264" s="678"/>
      <c r="U264" s="678"/>
      <c r="V264" s="678"/>
      <c r="W264" s="678"/>
      <c r="X264" s="678"/>
      <c r="Y264" s="678"/>
      <c r="Z264" s="678"/>
      <c r="AA264" s="678"/>
      <c r="AB264" s="678"/>
      <c r="AC264" s="678"/>
      <c r="AD264" s="5"/>
      <c r="AE264" s="5"/>
      <c r="AF264" s="5"/>
      <c r="AG264" s="679"/>
      <c r="AH264" s="679"/>
      <c r="AI264" s="679"/>
      <c r="AJ264" s="679"/>
      <c r="AK264" s="679"/>
      <c r="AL264" s="679"/>
      <c r="AM264" s="679"/>
      <c r="AN264" s="679"/>
      <c r="AO264" s="679"/>
      <c r="AP264" s="679"/>
      <c r="AQ264" s="679"/>
      <c r="AR264" s="679"/>
      <c r="AS264" s="679"/>
      <c r="AT264" s="679"/>
      <c r="AU264" s="679"/>
      <c r="AV264" s="679"/>
      <c r="AW264" s="679"/>
      <c r="AX264" s="679"/>
      <c r="AY264" s="679"/>
      <c r="AZ264" s="679"/>
      <c r="BA264" s="679"/>
      <c r="BB264" s="679"/>
      <c r="BC264" s="679"/>
      <c r="BD264" s="5"/>
    </row>
    <row r="265" spans="5:80" ht="8.15" customHeight="1">
      <c r="O265" s="678"/>
      <c r="P265" s="678"/>
      <c r="Q265" s="678"/>
      <c r="R265" s="678"/>
      <c r="S265" s="678"/>
      <c r="T265" s="678"/>
      <c r="U265" s="678"/>
      <c r="V265" s="678"/>
      <c r="W265" s="678"/>
      <c r="X265" s="678"/>
      <c r="Y265" s="678"/>
      <c r="Z265" s="678"/>
      <c r="AA265" s="678"/>
      <c r="AB265" s="678"/>
      <c r="AC265" s="678"/>
      <c r="AD265" s="5"/>
      <c r="AE265" s="5"/>
      <c r="AF265" s="5"/>
      <c r="AG265" s="679"/>
      <c r="AH265" s="679"/>
      <c r="AI265" s="679"/>
      <c r="AJ265" s="679"/>
      <c r="AK265" s="679"/>
      <c r="AL265" s="679"/>
      <c r="AM265" s="679"/>
      <c r="AN265" s="679"/>
      <c r="AO265" s="679"/>
      <c r="AP265" s="679"/>
      <c r="AQ265" s="679"/>
      <c r="AR265" s="679"/>
      <c r="AS265" s="679"/>
      <c r="AT265" s="679"/>
      <c r="AU265" s="679"/>
      <c r="AV265" s="679"/>
      <c r="AW265" s="679"/>
      <c r="AX265" s="679"/>
      <c r="AY265" s="679"/>
      <c r="AZ265" s="679"/>
      <c r="BA265" s="679"/>
      <c r="BB265" s="679"/>
      <c r="BC265" s="679"/>
      <c r="BD265" s="5"/>
    </row>
    <row r="266" spans="5:80" ht="8.15" customHeight="1">
      <c r="E266" s="680"/>
      <c r="F266" s="680"/>
      <c r="G266" s="680"/>
      <c r="H266" s="680"/>
      <c r="I266" s="680"/>
      <c r="J266" s="680"/>
      <c r="K266" s="680"/>
      <c r="L266" s="680"/>
      <c r="M266" s="680"/>
      <c r="N266" s="680"/>
      <c r="O266" s="681"/>
      <c r="P266" s="681"/>
      <c r="Q266" s="681"/>
      <c r="R266" s="681"/>
      <c r="S266" s="681"/>
      <c r="T266" s="681"/>
      <c r="U266" s="681"/>
      <c r="V266" s="681"/>
      <c r="W266" s="681"/>
      <c r="X266" s="681"/>
      <c r="Y266" s="681"/>
      <c r="Z266" s="681"/>
      <c r="AA266" s="681"/>
      <c r="AB266" s="681"/>
      <c r="AC266" s="681"/>
      <c r="AD266" s="5"/>
      <c r="AE266" s="5"/>
      <c r="AF266" s="5"/>
      <c r="AG266" s="681"/>
      <c r="AH266" s="681"/>
      <c r="AI266" s="681"/>
      <c r="AJ266" s="681"/>
      <c r="AK266" s="681"/>
      <c r="AL266" s="682"/>
      <c r="AM266" s="682"/>
      <c r="AN266" s="682"/>
      <c r="AO266" s="682"/>
      <c r="AP266" s="682"/>
      <c r="AQ266" s="682"/>
      <c r="AR266" s="682"/>
      <c r="AS266" s="682"/>
      <c r="AT266" s="682"/>
      <c r="AU266" s="682"/>
      <c r="AV266" s="682"/>
      <c r="AW266" s="682"/>
      <c r="AX266" s="682"/>
      <c r="AY266" s="682"/>
      <c r="AZ266" s="682"/>
      <c r="BA266" s="682"/>
      <c r="BB266" s="682"/>
      <c r="BC266" s="682"/>
      <c r="BD266" s="680"/>
      <c r="BE266" s="681"/>
      <c r="BF266" s="681"/>
      <c r="BG266" s="681"/>
      <c r="BH266" s="681"/>
      <c r="BI266" s="682"/>
      <c r="BJ266" s="682"/>
      <c r="BK266" s="682"/>
      <c r="BL266" s="682"/>
      <c r="BM266" s="147"/>
      <c r="BN266" s="682"/>
      <c r="BO266" s="682"/>
      <c r="BP266" s="682"/>
      <c r="BQ266" s="682"/>
    </row>
    <row r="267" spans="5:80" ht="8.15" customHeight="1">
      <c r="E267" s="680"/>
      <c r="F267" s="680"/>
      <c r="G267" s="680"/>
      <c r="H267" s="680"/>
      <c r="I267" s="680"/>
      <c r="J267" s="680"/>
      <c r="K267" s="680"/>
      <c r="L267" s="680"/>
      <c r="M267" s="680"/>
      <c r="N267" s="680"/>
      <c r="O267" s="681"/>
      <c r="P267" s="681"/>
      <c r="Q267" s="681"/>
      <c r="R267" s="681"/>
      <c r="S267" s="681"/>
      <c r="T267" s="681"/>
      <c r="U267" s="681"/>
      <c r="V267" s="681"/>
      <c r="W267" s="681"/>
      <c r="X267" s="681"/>
      <c r="Y267" s="681"/>
      <c r="Z267" s="681"/>
      <c r="AA267" s="681"/>
      <c r="AB267" s="681"/>
      <c r="AC267" s="681"/>
      <c r="AD267" s="5"/>
      <c r="AE267" s="5"/>
      <c r="AF267" s="5"/>
      <c r="AG267" s="681"/>
      <c r="AH267" s="681"/>
      <c r="AI267" s="681"/>
      <c r="AJ267" s="681"/>
      <c r="AK267" s="681"/>
      <c r="AL267" s="683"/>
      <c r="AM267" s="683"/>
      <c r="AN267" s="683"/>
      <c r="AO267" s="683"/>
      <c r="AP267" s="683"/>
      <c r="AQ267" s="683"/>
      <c r="AR267" s="683"/>
      <c r="AS267" s="683"/>
      <c r="AT267" s="683"/>
      <c r="AU267" s="683"/>
      <c r="AV267" s="683"/>
      <c r="AW267" s="683"/>
      <c r="AX267" s="683"/>
      <c r="AY267" s="683"/>
      <c r="AZ267" s="683"/>
      <c r="BA267" s="683"/>
      <c r="BB267" s="683"/>
      <c r="BC267" s="683"/>
      <c r="BD267" s="681"/>
      <c r="BE267" s="681"/>
      <c r="BF267" s="681"/>
      <c r="BG267" s="681"/>
      <c r="BH267" s="681"/>
      <c r="BI267" s="683"/>
      <c r="BJ267" s="683"/>
      <c r="BK267" s="683"/>
      <c r="BL267" s="683"/>
      <c r="BM267" s="683"/>
      <c r="BN267" s="683"/>
      <c r="BO267" s="683"/>
      <c r="BP267" s="683"/>
      <c r="BQ267" s="683"/>
    </row>
    <row r="268" spans="5:80" ht="8.15" customHeight="1">
      <c r="E268" s="680"/>
      <c r="F268" s="680"/>
      <c r="G268" s="680"/>
      <c r="H268" s="680"/>
      <c r="I268" s="680"/>
      <c r="J268" s="680"/>
      <c r="K268" s="680"/>
      <c r="L268" s="680"/>
      <c r="M268" s="680"/>
      <c r="N268" s="680"/>
      <c r="O268" s="684"/>
      <c r="P268" s="684"/>
      <c r="Q268" s="684"/>
      <c r="R268" s="684"/>
      <c r="S268" s="684"/>
      <c r="T268" s="684"/>
      <c r="U268" s="684"/>
      <c r="V268" s="684"/>
      <c r="W268" s="684"/>
      <c r="X268" s="684"/>
      <c r="Y268" s="684"/>
      <c r="Z268" s="684"/>
      <c r="AA268" s="684"/>
      <c r="AB268" s="684"/>
      <c r="AC268" s="684"/>
      <c r="AD268" s="5"/>
      <c r="AE268" s="5"/>
      <c r="AF268" s="5"/>
      <c r="AG268" s="681"/>
      <c r="AH268" s="681"/>
      <c r="AI268" s="681"/>
      <c r="AJ268" s="681"/>
      <c r="AK268" s="681"/>
      <c r="AL268" s="683"/>
      <c r="AM268" s="683"/>
      <c r="AN268" s="683"/>
      <c r="AO268" s="683"/>
      <c r="AP268" s="683"/>
      <c r="AQ268" s="683"/>
      <c r="AR268" s="683"/>
      <c r="AS268" s="683"/>
      <c r="AT268" s="683"/>
      <c r="AU268" s="683"/>
      <c r="AV268" s="683"/>
      <c r="AW268" s="683"/>
      <c r="AX268" s="683"/>
      <c r="AY268" s="683"/>
      <c r="AZ268" s="683"/>
      <c r="BA268" s="683"/>
      <c r="BB268" s="683"/>
      <c r="BC268" s="683"/>
      <c r="BD268" s="681"/>
      <c r="BE268" s="681"/>
      <c r="BF268" s="681"/>
      <c r="BG268" s="681"/>
      <c r="BH268" s="681"/>
      <c r="BI268" s="683"/>
      <c r="BJ268" s="683"/>
      <c r="BK268" s="683"/>
      <c r="BL268" s="683"/>
      <c r="BM268" s="683"/>
      <c r="BN268" s="683"/>
      <c r="BO268" s="683"/>
      <c r="BP268" s="683"/>
      <c r="BQ268" s="683"/>
    </row>
    <row r="269" spans="5:80" ht="8.15" customHeight="1">
      <c r="E269" s="680"/>
      <c r="F269" s="680"/>
      <c r="G269" s="680"/>
      <c r="H269" s="680"/>
      <c r="I269" s="680"/>
      <c r="J269" s="680"/>
      <c r="K269" s="680"/>
      <c r="L269" s="680"/>
      <c r="M269" s="680"/>
      <c r="N269" s="680"/>
      <c r="O269" s="684"/>
      <c r="P269" s="684"/>
      <c r="Q269" s="684"/>
      <c r="R269" s="684"/>
      <c r="S269" s="684"/>
      <c r="T269" s="684"/>
      <c r="U269" s="684"/>
      <c r="V269" s="684"/>
      <c r="W269" s="684"/>
      <c r="X269" s="684"/>
      <c r="Y269" s="684"/>
      <c r="Z269" s="684"/>
      <c r="AA269" s="684"/>
      <c r="AB269" s="684"/>
      <c r="AC269" s="684"/>
      <c r="AD269" s="5"/>
      <c r="AE269" s="5"/>
      <c r="AF269" s="5"/>
      <c r="AG269" s="685"/>
      <c r="AH269" s="685"/>
      <c r="AI269" s="685"/>
      <c r="AJ269" s="272"/>
      <c r="AK269" s="272"/>
      <c r="AL269" s="272"/>
      <c r="AM269" s="272"/>
      <c r="AN269" s="272"/>
      <c r="AO269" s="272"/>
      <c r="AP269" s="272"/>
      <c r="AQ269" s="272"/>
      <c r="AR269" s="272"/>
      <c r="AS269" s="272"/>
      <c r="AT269" s="272"/>
      <c r="AU269" s="272"/>
      <c r="AV269" s="5"/>
      <c r="AW269" s="5"/>
      <c r="AX269" s="5"/>
      <c r="AY269" s="5"/>
      <c r="AZ269" s="5"/>
      <c r="BA269" s="5"/>
      <c r="BB269" s="5"/>
      <c r="BC269" s="5"/>
      <c r="BD269"/>
    </row>
    <row r="270" spans="5:80" ht="8.15" customHeight="1">
      <c r="E270" s="681"/>
      <c r="F270" s="681"/>
      <c r="G270" s="681"/>
      <c r="H270" s="681"/>
      <c r="I270" s="681"/>
      <c r="J270" s="681"/>
      <c r="K270" s="681"/>
      <c r="L270" s="681"/>
      <c r="M270" s="681"/>
      <c r="N270" s="681"/>
      <c r="O270" s="681"/>
      <c r="P270" s="681"/>
      <c r="Q270" s="681"/>
      <c r="R270" s="681"/>
      <c r="S270" s="681"/>
      <c r="T270" s="681"/>
      <c r="U270" s="681"/>
      <c r="V270" s="681"/>
      <c r="W270" s="681"/>
      <c r="X270" s="681"/>
      <c r="Y270" s="681"/>
      <c r="Z270" s="681"/>
      <c r="AA270" s="681"/>
      <c r="AB270" s="681"/>
      <c r="AC270" s="681"/>
      <c r="AD270" s="5"/>
      <c r="AE270" s="5"/>
      <c r="AF270" s="5"/>
      <c r="AG270" s="685"/>
      <c r="AH270" s="685"/>
      <c r="AI270" s="685"/>
      <c r="AJ270" s="677"/>
      <c r="AK270" s="677"/>
      <c r="AL270" s="677"/>
      <c r="AM270" s="677"/>
      <c r="AN270" s="677"/>
      <c r="AO270" s="677"/>
      <c r="AP270" s="677"/>
      <c r="AQ270" s="677"/>
      <c r="AR270" s="677"/>
      <c r="AS270" s="677"/>
      <c r="AT270" s="677"/>
      <c r="AU270" s="677"/>
      <c r="AV270" s="5"/>
      <c r="AW270" s="5"/>
      <c r="AX270" s="5"/>
      <c r="AY270" s="5"/>
      <c r="AZ270" s="5"/>
      <c r="BA270" s="5"/>
      <c r="BB270" s="5"/>
      <c r="BC270" s="5"/>
      <c r="BD270" s="5"/>
    </row>
    <row r="271" spans="5:80" ht="8.15" customHeight="1">
      <c r="E271" s="681"/>
      <c r="F271" s="681"/>
      <c r="G271" s="681"/>
      <c r="H271" s="681"/>
      <c r="I271" s="681"/>
      <c r="J271" s="681"/>
      <c r="K271" s="681"/>
      <c r="L271" s="681"/>
      <c r="M271" s="681"/>
      <c r="N271" s="681"/>
      <c r="O271" s="681"/>
      <c r="P271" s="681"/>
      <c r="Q271" s="681"/>
      <c r="R271" s="681"/>
      <c r="S271" s="681"/>
      <c r="T271" s="681"/>
      <c r="U271" s="681"/>
      <c r="V271" s="681"/>
      <c r="W271" s="681"/>
      <c r="X271" s="681"/>
      <c r="Y271" s="681"/>
      <c r="Z271" s="681"/>
      <c r="AA271" s="681"/>
      <c r="AB271" s="681"/>
      <c r="AC271" s="681"/>
      <c r="AD271" s="5"/>
      <c r="AE271" s="5"/>
      <c r="AF271" s="5"/>
      <c r="AG271" s="685"/>
      <c r="AH271" s="685"/>
      <c r="AI271" s="685"/>
      <c r="AJ271" s="677"/>
      <c r="AK271" s="677"/>
      <c r="AL271" s="677"/>
      <c r="AM271" s="677"/>
      <c r="AN271" s="677"/>
      <c r="AO271" s="677"/>
      <c r="AP271" s="677"/>
      <c r="AQ271" s="677"/>
      <c r="AR271" s="677"/>
      <c r="AS271" s="677"/>
      <c r="AT271" s="677"/>
      <c r="AU271" s="677"/>
      <c r="AV271" s="5"/>
      <c r="AW271" s="5"/>
      <c r="AX271" s="5"/>
      <c r="AY271" s="5"/>
      <c r="AZ271" s="5"/>
      <c r="BA271" s="5"/>
      <c r="BB271" s="5"/>
      <c r="BC271" s="5"/>
      <c r="BD271" s="5"/>
      <c r="BE271" s="13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</row>
    <row r="272" spans="5:80" ht="8.15" customHeight="1">
      <c r="E272" s="681"/>
      <c r="F272" s="681"/>
      <c r="G272" s="681"/>
      <c r="H272" s="681"/>
      <c r="I272" s="681"/>
      <c r="J272" s="681"/>
      <c r="K272" s="681"/>
      <c r="L272" s="681"/>
      <c r="M272" s="681"/>
      <c r="N272" s="681"/>
      <c r="O272" s="684"/>
      <c r="P272" s="684"/>
      <c r="Q272" s="684"/>
      <c r="R272" s="684"/>
      <c r="S272" s="684"/>
      <c r="T272" s="684"/>
      <c r="U272" s="684"/>
      <c r="V272" s="684"/>
      <c r="W272" s="684"/>
      <c r="X272" s="684"/>
      <c r="Y272" s="684"/>
      <c r="Z272" s="684"/>
      <c r="AA272" s="684"/>
      <c r="AB272" s="684"/>
      <c r="AC272" s="684"/>
      <c r="AD272" s="5"/>
      <c r="AE272" s="5"/>
      <c r="AF272" s="5"/>
      <c r="AG272" s="685"/>
      <c r="AH272" s="685"/>
      <c r="AI272" s="685"/>
      <c r="AJ272" s="677"/>
      <c r="AK272" s="677"/>
      <c r="AL272" s="677"/>
      <c r="AM272" s="677"/>
      <c r="AN272" s="677"/>
      <c r="AO272" s="677"/>
      <c r="AP272" s="677"/>
      <c r="AQ272" s="677"/>
      <c r="AR272" s="677"/>
      <c r="AS272" s="677"/>
      <c r="AT272" s="677"/>
      <c r="AU272" s="677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</row>
    <row r="273" spans="5:83" ht="8.15" customHeight="1">
      <c r="E273" s="681"/>
      <c r="F273" s="681"/>
      <c r="G273" s="681"/>
      <c r="H273" s="681"/>
      <c r="I273" s="681"/>
      <c r="J273" s="681"/>
      <c r="K273" s="681"/>
      <c r="L273" s="681"/>
      <c r="M273" s="681"/>
      <c r="N273" s="681"/>
      <c r="O273" s="684"/>
      <c r="P273" s="684"/>
      <c r="Q273" s="684"/>
      <c r="R273" s="684"/>
      <c r="S273" s="684"/>
      <c r="T273" s="684"/>
      <c r="U273" s="684"/>
      <c r="V273" s="684"/>
      <c r="W273" s="684"/>
      <c r="X273" s="684"/>
      <c r="Y273" s="684"/>
      <c r="Z273" s="684"/>
      <c r="AA273" s="684"/>
      <c r="AB273" s="684"/>
      <c r="AC273" s="684"/>
      <c r="AD273" s="5"/>
      <c r="AE273" s="5"/>
      <c r="AF273" s="5"/>
      <c r="AG273" s="685"/>
      <c r="AH273" s="685"/>
      <c r="AI273" s="685"/>
      <c r="AJ273" s="677"/>
      <c r="AK273" s="677"/>
      <c r="AL273" s="677"/>
      <c r="AM273" s="677"/>
      <c r="AN273" s="677"/>
      <c r="AO273" s="677"/>
      <c r="AP273" s="677"/>
      <c r="AQ273" s="677"/>
      <c r="AR273" s="677"/>
      <c r="AS273" s="677"/>
      <c r="AT273" s="677"/>
      <c r="AU273" s="677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</row>
    <row r="274" spans="5:83" ht="8.15" customHeight="1"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</row>
    <row r="275" spans="5:83" ht="8.15" customHeight="1"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</row>
    <row r="276" spans="5:83" ht="8.15" customHeight="1"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</row>
    <row r="277" spans="5:83" ht="8.15" customHeight="1"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</row>
    <row r="278" spans="5:83" ht="8.15" customHeight="1"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</row>
    <row r="279" spans="5:83" ht="8.15" customHeight="1"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</row>
    <row r="280" spans="5:83" ht="8.15" customHeight="1"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</row>
    <row r="281" spans="5:83" ht="8.15" customHeight="1"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</row>
    <row r="282" spans="5:83" ht="8.15" customHeight="1"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</row>
    <row r="283" spans="5:83" ht="8.15" customHeight="1"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</row>
    <row r="284" spans="5:83" ht="8.15" customHeight="1"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</row>
    <row r="285" spans="5:83" ht="8.15" customHeight="1"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</row>
    <row r="286" spans="5:83" ht="8.15" customHeight="1"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</row>
    <row r="287" spans="5:83" ht="8.15" customHeight="1"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</row>
    <row r="288" spans="5:83" ht="8.15" customHeight="1"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</row>
    <row r="289" spans="5:83" ht="8.15" customHeight="1"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</row>
    <row r="290" spans="5:83" ht="8.15" customHeight="1"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</row>
    <row r="291" spans="5:83" ht="8.15" customHeight="1"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</row>
    <row r="292" spans="5:83" ht="8.15" customHeight="1"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</row>
    <row r="293" spans="5:83" ht="8.15" customHeight="1"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</row>
    <row r="294" spans="5:83" ht="8.15" customHeight="1"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</row>
    <row r="295" spans="5:83" ht="8.15" customHeight="1"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</row>
    <row r="296" spans="5:83" ht="8.15" customHeight="1"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</row>
    <row r="297" spans="5:83" ht="8.15" customHeight="1"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</row>
    <row r="298" spans="5:83" ht="8.15" customHeight="1"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</row>
    <row r="299" spans="5:83" ht="8.15" customHeight="1"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</row>
    <row r="300" spans="5:83" ht="8.15" customHeight="1"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</row>
    <row r="301" spans="5:83" ht="8.15" customHeight="1"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</row>
    <row r="302" spans="5:83" ht="8.15" customHeight="1"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</row>
    <row r="303" spans="5:83" ht="8.15" customHeight="1"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</row>
    <row r="304" spans="5:83" ht="8.15" customHeight="1"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</row>
    <row r="305" spans="5:83" ht="8.15" customHeight="1"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</row>
    <row r="306" spans="5:83" ht="8.15" customHeight="1"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</row>
    <row r="307" spans="5:83" ht="8.15" customHeight="1"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</row>
    <row r="308" spans="5:83" ht="8.15" customHeight="1"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</row>
    <row r="309" spans="5:83" ht="8.15" customHeight="1"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</row>
    <row r="310" spans="5:83" ht="8.15" customHeight="1"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</row>
    <row r="311" spans="5:83" ht="8.15" customHeight="1"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</row>
    <row r="312" spans="5:83" ht="8.15" customHeight="1"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</row>
    <row r="313" spans="5:83" ht="8.15" customHeight="1"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</row>
    <row r="314" spans="5:83" ht="8.15" customHeight="1"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</row>
    <row r="315" spans="5:83" ht="15" customHeight="1"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</row>
    <row r="316" spans="5:83" ht="15" customHeight="1"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</row>
    <row r="317" spans="5:83" ht="15" customHeight="1"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</row>
    <row r="318" spans="5:83" ht="15" customHeight="1"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</row>
    <row r="319" spans="5:83" ht="15" customHeight="1"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</row>
    <row r="320" spans="5:83" ht="15" customHeight="1"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</row>
    <row r="321" spans="5:83" ht="15" customHeight="1"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</row>
    <row r="322" spans="5:83" ht="15" customHeight="1"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</row>
    <row r="323" spans="5:83" ht="15" customHeight="1"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</row>
    <row r="324" spans="5:83" ht="15" customHeight="1"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</row>
    <row r="325" spans="5:83" ht="15" customHeight="1"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</row>
    <row r="326" spans="5:83" ht="15" customHeight="1"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</row>
    <row r="327" spans="5:83" ht="15" customHeight="1"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</row>
    <row r="328" spans="5:83" ht="15" customHeight="1"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</row>
    <row r="329" spans="5:83" ht="15" customHeight="1"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</row>
    <row r="330" spans="5:83" ht="15" customHeight="1"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</row>
    <row r="331" spans="5:83" ht="15" customHeight="1"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</row>
    <row r="332" spans="5:83" ht="15" customHeight="1"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</row>
    <row r="333" spans="5:83" ht="15" customHeight="1"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</row>
    <row r="334" spans="5:83" ht="15" customHeight="1"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</row>
    <row r="335" spans="5:83" ht="15" customHeight="1"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</row>
    <row r="336" spans="5:83" ht="15" customHeight="1"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</row>
    <row r="337" spans="5:83" ht="15" customHeight="1"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</row>
    <row r="338" spans="5:83" ht="15" customHeight="1"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</row>
    <row r="339" spans="5:83" ht="15" customHeight="1"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</row>
    <row r="340" spans="5:83" ht="15" customHeight="1"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</row>
    <row r="341" spans="5:83" ht="15" customHeight="1"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</row>
    <row r="342" spans="5:83" ht="15" customHeight="1"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</row>
    <row r="343" spans="5:83" ht="15" customHeight="1"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</row>
    <row r="344" spans="5:83" ht="15" customHeight="1"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</row>
    <row r="345" spans="5:83" ht="15" customHeight="1"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</row>
    <row r="346" spans="5:83" ht="15" customHeight="1"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</row>
    <row r="347" spans="5:83" ht="15" customHeight="1"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</row>
    <row r="348" spans="5:83" ht="15" customHeight="1"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</row>
    <row r="349" spans="5:83" ht="15" customHeight="1"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</row>
    <row r="350" spans="5:83" ht="15" customHeight="1"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</row>
    <row r="351" spans="5:83" ht="15" customHeight="1"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</row>
    <row r="352" spans="5:83" ht="15" customHeight="1"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</row>
    <row r="353" spans="5:83" ht="15" customHeight="1"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</row>
    <row r="354" spans="5:83" ht="15" customHeight="1"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</row>
    <row r="355" spans="5:83" ht="15" customHeight="1"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</row>
    <row r="356" spans="5:83" ht="15" customHeight="1"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</row>
    <row r="357" spans="5:83" ht="15" customHeight="1"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</row>
    <row r="358" spans="5:83" ht="15" customHeight="1"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</row>
    <row r="359" spans="5:83" ht="15" customHeight="1"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</row>
    <row r="360" spans="5:83" ht="15" customHeight="1"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</row>
    <row r="361" spans="5:83" ht="15" customHeight="1"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</row>
    <row r="362" spans="5:83" ht="15" customHeight="1"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</row>
    <row r="363" spans="5:83" ht="15" customHeight="1"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</row>
    <row r="364" spans="5:83" ht="15" customHeight="1"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</row>
    <row r="365" spans="5:83" ht="15" customHeight="1"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</row>
    <row r="366" spans="5:83" ht="15" customHeight="1"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</row>
    <row r="367" spans="5:83" ht="15" customHeight="1"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</row>
    <row r="368" spans="5:83" ht="15" customHeight="1"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</row>
    <row r="369" spans="5:83" ht="15" customHeight="1"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</row>
    <row r="370" spans="5:83" ht="15" customHeight="1"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</row>
    <row r="371" spans="5:83" ht="15" customHeight="1"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</row>
    <row r="372" spans="5:83" ht="15" customHeight="1"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</row>
    <row r="373" spans="5:83" ht="15" customHeight="1"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</row>
    <row r="374" spans="5:83" ht="15" customHeight="1"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</row>
    <row r="375" spans="5:83" ht="15" customHeight="1"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</row>
    <row r="376" spans="5:83" ht="15" customHeight="1"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</row>
    <row r="377" spans="5:83" ht="15" customHeight="1"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</row>
    <row r="378" spans="5:83" ht="15" customHeight="1"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</row>
    <row r="379" spans="5:83" ht="15" customHeight="1"/>
    <row r="380" spans="5:83" ht="15" customHeight="1"/>
    <row r="381" spans="5:83" ht="15" customHeight="1"/>
    <row r="382" spans="5:83" ht="15" customHeight="1"/>
    <row r="383" spans="5:83" ht="15" customHeight="1"/>
    <row r="384" spans="5:83" ht="8.15" customHeight="1"/>
    <row r="385" ht="8.15" customHeight="1"/>
    <row r="386" ht="8.15" customHeight="1"/>
    <row r="387" ht="8.15" customHeight="1"/>
    <row r="388" ht="8.15" customHeight="1"/>
    <row r="389" ht="8.15" customHeight="1"/>
    <row r="390" ht="8.15" customHeight="1"/>
    <row r="391" ht="8.15" customHeight="1"/>
    <row r="392" ht="8.15" customHeight="1"/>
    <row r="393" ht="8.15" customHeight="1"/>
    <row r="394" ht="8.15" customHeight="1"/>
    <row r="395" ht="8.15" customHeight="1"/>
    <row r="396" ht="8.15" customHeight="1"/>
    <row r="397" ht="8.15" customHeight="1"/>
    <row r="398" ht="8.15" customHeight="1"/>
    <row r="399" ht="8.15" customHeight="1"/>
    <row r="400" ht="8.15" customHeight="1"/>
    <row r="401" ht="8.15" customHeight="1"/>
    <row r="402" ht="8.15" customHeight="1"/>
    <row r="403" ht="8.15" customHeight="1"/>
    <row r="404" ht="8.15" customHeight="1"/>
    <row r="405" ht="8.15" customHeight="1"/>
    <row r="406" ht="8.15" customHeight="1"/>
    <row r="407" ht="8.15" customHeight="1"/>
    <row r="408" ht="8.15" customHeight="1"/>
    <row r="409" ht="8.15" customHeight="1"/>
    <row r="410" ht="8.15" customHeight="1"/>
    <row r="411" ht="8.15" customHeight="1"/>
    <row r="412" ht="8.15" customHeight="1"/>
    <row r="413" ht="8.15" customHeight="1"/>
    <row r="414" ht="8.15" customHeight="1"/>
    <row r="415" ht="8.15" customHeight="1"/>
    <row r="416" ht="8.15" customHeight="1"/>
    <row r="417" ht="8.15" customHeight="1"/>
    <row r="418" ht="8.15" customHeight="1"/>
    <row r="419" ht="8.15" customHeight="1"/>
    <row r="420" ht="8.15" customHeight="1"/>
    <row r="421" ht="8.15" customHeight="1"/>
    <row r="422" ht="8.15" customHeight="1"/>
    <row r="423" ht="8.15" customHeight="1"/>
    <row r="424" ht="8.15" customHeight="1"/>
    <row r="425" ht="8.15" customHeight="1"/>
    <row r="426" ht="8.15" customHeight="1"/>
    <row r="427" ht="8.15" customHeight="1"/>
    <row r="428" ht="8.15" customHeight="1"/>
    <row r="429" ht="8.15" customHeight="1"/>
    <row r="430" ht="8.15" customHeight="1"/>
    <row r="431" ht="8.15" customHeight="1"/>
    <row r="432" ht="8.15" customHeight="1"/>
    <row r="433" ht="8.15" customHeight="1"/>
    <row r="434" ht="8.15" customHeight="1"/>
    <row r="435" ht="8.15" customHeight="1"/>
    <row r="436" ht="8.15" customHeight="1"/>
    <row r="437" ht="8.15" customHeight="1"/>
    <row r="438" ht="8.15" customHeight="1"/>
    <row r="439" ht="8.15" customHeight="1"/>
    <row r="440" ht="8.15" customHeight="1"/>
    <row r="441" ht="8.15" customHeight="1"/>
    <row r="442" ht="8.15" customHeight="1"/>
    <row r="443" ht="8.15" customHeight="1"/>
    <row r="444" ht="8.15" customHeight="1"/>
    <row r="445" ht="8.15" customHeight="1"/>
    <row r="446" ht="8.15" customHeight="1"/>
    <row r="447" ht="8.15" customHeight="1"/>
    <row r="448" ht="8.15" customHeight="1"/>
    <row r="449" ht="8.15" customHeight="1"/>
    <row r="450" ht="8.15" customHeight="1"/>
    <row r="451" ht="8.15" customHeight="1"/>
    <row r="452" ht="8.15" customHeight="1"/>
    <row r="453" ht="8.15" customHeight="1"/>
    <row r="454" ht="8.15" customHeight="1"/>
    <row r="455" ht="8.15" customHeight="1"/>
    <row r="456" ht="8.15" customHeight="1"/>
    <row r="457" ht="8.15" customHeight="1"/>
    <row r="458" ht="8.15" customHeight="1"/>
    <row r="459" ht="8.15" customHeight="1"/>
    <row r="460" ht="8.15" customHeight="1"/>
    <row r="461" ht="8.15" customHeight="1"/>
    <row r="462" ht="8.15" customHeight="1"/>
    <row r="463" ht="8.15" customHeight="1"/>
    <row r="464" ht="8.15" customHeight="1"/>
    <row r="465" ht="8.15" customHeight="1"/>
    <row r="466" ht="8.15" customHeight="1"/>
    <row r="467" ht="8.15" customHeight="1"/>
    <row r="468" ht="8.15" customHeight="1"/>
    <row r="469" ht="8.15" customHeight="1"/>
    <row r="470" ht="8.15" customHeight="1"/>
    <row r="471" ht="8.15" customHeight="1"/>
    <row r="472" ht="8.15" customHeight="1"/>
    <row r="473" ht="8.15" customHeight="1"/>
    <row r="474" ht="8.15" customHeight="1"/>
    <row r="475" ht="8.15" customHeight="1"/>
    <row r="476" ht="8.15" customHeight="1"/>
    <row r="477" ht="8.15" customHeight="1"/>
    <row r="478" ht="8.15" customHeight="1"/>
    <row r="479" ht="8.15" customHeight="1"/>
    <row r="480" ht="8.15" customHeight="1"/>
    <row r="481" ht="8.15" customHeight="1"/>
    <row r="482" ht="8.15" customHeight="1"/>
    <row r="483" ht="8.15" customHeight="1"/>
    <row r="484" ht="8.15" customHeight="1"/>
    <row r="485" ht="8.15" customHeight="1"/>
    <row r="486" ht="8.15" customHeight="1"/>
    <row r="487" ht="8.15" customHeight="1"/>
    <row r="488" ht="8.15" customHeight="1"/>
    <row r="489" ht="8.15" customHeight="1"/>
    <row r="490" ht="8.15" customHeight="1"/>
    <row r="491" ht="8.15" customHeight="1"/>
    <row r="492" ht="8.15" customHeight="1"/>
    <row r="493" ht="8.15" customHeight="1"/>
    <row r="494" ht="8.15" customHeight="1"/>
    <row r="495" ht="8.15" customHeight="1"/>
    <row r="496" ht="8.15" customHeight="1"/>
    <row r="497" ht="8.15" customHeight="1"/>
    <row r="498" ht="8.15" customHeight="1"/>
    <row r="499" ht="8.15" customHeight="1"/>
    <row r="500" ht="8.15" customHeight="1"/>
    <row r="501" ht="8.15" customHeight="1"/>
    <row r="502" ht="8.15" customHeight="1"/>
    <row r="503" ht="8.15" customHeight="1"/>
    <row r="504" ht="8.15" customHeight="1"/>
    <row r="505" ht="8.15" customHeight="1"/>
    <row r="506" ht="8.15" customHeight="1"/>
    <row r="507" ht="8.15" customHeight="1"/>
    <row r="508" ht="8.15" customHeight="1"/>
    <row r="509" ht="8.15" customHeight="1"/>
    <row r="510" ht="8.15" customHeight="1"/>
    <row r="511" ht="8.15" customHeight="1"/>
    <row r="512" ht="8.15" customHeight="1"/>
    <row r="513" ht="8.15" customHeight="1"/>
    <row r="514" ht="8.15" customHeight="1"/>
    <row r="515" ht="8.15" customHeight="1"/>
    <row r="516" ht="8.15" customHeight="1"/>
    <row r="517" ht="8.15" customHeight="1"/>
    <row r="518" ht="8.15" customHeight="1"/>
    <row r="519" ht="8.15" customHeight="1"/>
    <row r="520" ht="8.15" customHeight="1"/>
    <row r="521" ht="8.15" customHeight="1"/>
    <row r="522" ht="8.15" customHeight="1"/>
    <row r="523" ht="8.15" customHeight="1"/>
    <row r="524" ht="8.15" customHeight="1"/>
    <row r="525" ht="8.15" customHeight="1"/>
    <row r="526" ht="8.15" customHeight="1"/>
    <row r="527" ht="8.15" customHeight="1"/>
    <row r="528" ht="8.15" customHeight="1"/>
    <row r="529" ht="8.15" customHeight="1"/>
    <row r="530" ht="8.15" customHeight="1"/>
    <row r="531" ht="8.15" customHeight="1"/>
    <row r="532" ht="8.15" customHeight="1"/>
    <row r="533" ht="8.15" customHeight="1"/>
    <row r="534" ht="8.15" customHeight="1"/>
    <row r="535" ht="8.15" customHeight="1"/>
    <row r="536" ht="8.15" customHeight="1"/>
    <row r="537" ht="8.15" customHeight="1"/>
    <row r="538" ht="8.15" customHeight="1"/>
    <row r="539" ht="8.15" customHeight="1"/>
    <row r="540" ht="8.15" customHeight="1"/>
    <row r="541" ht="8.15" customHeight="1"/>
    <row r="542" ht="8.15" customHeight="1"/>
    <row r="543" ht="8.15" customHeight="1"/>
    <row r="544" ht="8.15" customHeight="1"/>
    <row r="545" ht="8.15" customHeight="1"/>
    <row r="546" ht="8.15" customHeight="1"/>
    <row r="547" ht="8.15" customHeight="1"/>
    <row r="548" ht="8.15" customHeight="1"/>
    <row r="549" ht="8.15" customHeight="1"/>
    <row r="550" ht="8.15" customHeight="1"/>
    <row r="551" ht="8.15" customHeight="1"/>
    <row r="552" ht="8.15" customHeight="1"/>
    <row r="553" ht="8.15" customHeight="1"/>
    <row r="554" ht="8.15" customHeight="1"/>
    <row r="555" ht="8.15" customHeight="1"/>
    <row r="556" ht="8.15" customHeight="1"/>
    <row r="557" ht="8.15" customHeight="1"/>
    <row r="558" ht="8.15" customHeight="1"/>
    <row r="559" ht="8.15" customHeight="1"/>
    <row r="560" ht="8.15" customHeight="1"/>
    <row r="561" ht="8.15" customHeight="1"/>
    <row r="562" ht="8.15" customHeight="1"/>
    <row r="563" ht="8.15" customHeight="1"/>
    <row r="564" ht="8.15" customHeight="1"/>
    <row r="565" ht="8.15" customHeight="1"/>
    <row r="566" ht="8.15" customHeight="1"/>
    <row r="567" ht="8.15" customHeight="1"/>
    <row r="568" ht="8.15" customHeight="1"/>
    <row r="569" ht="8.15" customHeight="1"/>
    <row r="570" ht="8.15" customHeight="1"/>
    <row r="571" ht="8.15" customHeight="1"/>
    <row r="572" ht="8.15" customHeight="1"/>
    <row r="573" ht="8.15" customHeight="1"/>
    <row r="574" ht="8.15" customHeight="1"/>
    <row r="575" ht="8.15" customHeight="1"/>
    <row r="576" ht="8.15" customHeight="1"/>
    <row r="577" ht="8.15" customHeight="1"/>
    <row r="578" ht="8.15" customHeight="1"/>
    <row r="579" ht="8.15" customHeight="1"/>
    <row r="580" ht="8.15" customHeight="1"/>
    <row r="581" ht="8.15" customHeight="1"/>
    <row r="582" ht="8.15" customHeight="1"/>
    <row r="583" ht="8.15" customHeight="1"/>
    <row r="584" ht="8.15" customHeight="1"/>
    <row r="585" ht="8.15" customHeight="1"/>
    <row r="586" ht="8.15" customHeight="1"/>
    <row r="587" ht="8.15" customHeight="1"/>
    <row r="588" ht="8.15" customHeight="1"/>
    <row r="589" ht="8.15" customHeight="1"/>
    <row r="590" ht="8.15" customHeight="1"/>
    <row r="591" ht="8.15" customHeight="1"/>
    <row r="592" ht="8.15" customHeight="1"/>
    <row r="593" ht="8.15" customHeight="1"/>
    <row r="594" ht="8.15" customHeight="1"/>
    <row r="595" ht="8.15" customHeight="1"/>
    <row r="596" ht="8.15" customHeight="1"/>
    <row r="597" ht="8.15" customHeight="1"/>
    <row r="598" ht="8.15" customHeight="1"/>
    <row r="599" ht="8.15" customHeight="1"/>
    <row r="600" ht="8.15" customHeight="1"/>
    <row r="601" ht="8.15" customHeight="1"/>
    <row r="602" ht="8.15" customHeight="1"/>
    <row r="603" ht="8.15" customHeight="1"/>
    <row r="604" ht="8.15" customHeight="1"/>
    <row r="605" ht="8.15" customHeight="1"/>
    <row r="606" ht="8.15" customHeight="1"/>
    <row r="607" ht="8.15" customHeight="1"/>
    <row r="608" ht="8.15" customHeight="1"/>
    <row r="609" ht="8.15" customHeight="1"/>
    <row r="610" ht="8.15" customHeight="1"/>
    <row r="611" ht="8.15" customHeight="1"/>
    <row r="612" ht="8.15" customHeight="1"/>
    <row r="613" ht="8.15" customHeight="1"/>
    <row r="614" ht="8.15" customHeight="1"/>
    <row r="615" ht="8.15" customHeight="1"/>
    <row r="616" ht="8.15" customHeight="1"/>
    <row r="617" ht="8.15" customHeight="1"/>
    <row r="618" ht="8.15" customHeight="1"/>
    <row r="619" ht="8.15" customHeight="1"/>
    <row r="620" ht="8.15" customHeight="1"/>
    <row r="621" ht="8.15" customHeight="1"/>
    <row r="622" ht="8.15" customHeight="1"/>
    <row r="623" ht="8.15" customHeight="1"/>
    <row r="624" ht="8.15" customHeight="1"/>
    <row r="625" ht="8.15" customHeight="1"/>
    <row r="626" ht="8.15" customHeight="1"/>
    <row r="627" ht="8.15" customHeight="1"/>
    <row r="628" ht="8.15" customHeight="1"/>
    <row r="629" ht="8.15" customHeight="1"/>
    <row r="630" ht="8.15" customHeight="1"/>
    <row r="631" ht="8.15" customHeight="1"/>
    <row r="632" ht="8.15" customHeight="1"/>
    <row r="633" ht="8.15" customHeight="1"/>
    <row r="634" ht="8.15" customHeight="1"/>
    <row r="635" ht="8.15" customHeight="1"/>
    <row r="636" ht="8.15" customHeight="1"/>
    <row r="637" ht="8.15" customHeight="1"/>
    <row r="638" ht="8.15" customHeight="1"/>
    <row r="639" ht="8.15" customHeight="1"/>
    <row r="640" ht="8.15" customHeight="1"/>
    <row r="641" ht="8.15" customHeight="1"/>
    <row r="642" ht="8.15" customHeight="1"/>
    <row r="643" ht="8.15" customHeight="1"/>
    <row r="644" ht="8.15" customHeight="1"/>
    <row r="645" ht="8.15" customHeight="1"/>
    <row r="646" ht="8.15" customHeight="1"/>
    <row r="647" ht="8.15" customHeight="1"/>
    <row r="648" ht="8.15" customHeight="1"/>
    <row r="649" ht="8.15" customHeight="1"/>
    <row r="650" ht="8.15" customHeight="1"/>
    <row r="651" ht="8.15" customHeight="1"/>
    <row r="652" ht="8.15" customHeight="1"/>
    <row r="653" ht="8.15" customHeight="1"/>
    <row r="654" ht="8.15" customHeight="1"/>
    <row r="655" ht="8.15" customHeight="1"/>
    <row r="656" ht="8.15" customHeight="1"/>
    <row r="657" ht="8.15" customHeight="1"/>
    <row r="658" ht="8.15" customHeight="1"/>
    <row r="659" ht="8.15" customHeight="1"/>
    <row r="660" ht="8.15" customHeight="1"/>
    <row r="661" ht="8.15" customHeight="1"/>
    <row r="662" ht="8.15" customHeight="1"/>
    <row r="663" ht="8.15" customHeight="1"/>
    <row r="664" ht="8.15" customHeight="1"/>
    <row r="665" ht="8.15" customHeight="1"/>
    <row r="666" ht="8.15" customHeight="1"/>
    <row r="667" ht="8.15" customHeight="1"/>
    <row r="668" ht="8.15" customHeight="1"/>
    <row r="669" ht="8.15" customHeight="1"/>
    <row r="670" ht="8.15" customHeight="1"/>
    <row r="671" ht="8.15" customHeight="1"/>
    <row r="672" ht="8.15" customHeight="1"/>
    <row r="673" ht="8.15" customHeight="1"/>
    <row r="674" ht="8.15" customHeight="1"/>
    <row r="675" ht="8.15" customHeight="1"/>
    <row r="676" ht="8.15" customHeight="1"/>
    <row r="677" ht="8.15" customHeight="1"/>
    <row r="678" ht="8.15" customHeight="1"/>
    <row r="679" ht="8.15" customHeight="1"/>
    <row r="680" ht="8.15" customHeight="1"/>
    <row r="681" ht="8.15" customHeight="1"/>
    <row r="682" ht="8.15" customHeight="1"/>
    <row r="683" ht="8.15" customHeight="1"/>
    <row r="684" ht="8.15" customHeight="1"/>
    <row r="685" ht="8.15" customHeight="1"/>
    <row r="686" ht="8.15" customHeight="1"/>
    <row r="687" ht="8.15" customHeight="1"/>
    <row r="688" ht="8.15" customHeight="1"/>
    <row r="689" ht="8.15" customHeight="1"/>
    <row r="690" ht="8.15" customHeight="1"/>
    <row r="691" ht="8.15" customHeight="1"/>
    <row r="692" ht="8.15" customHeight="1"/>
    <row r="693" ht="8.15" customHeight="1"/>
    <row r="694" ht="8.15" customHeight="1"/>
    <row r="695" ht="8.15" customHeight="1"/>
    <row r="696" ht="8.15" customHeight="1"/>
    <row r="697" ht="8.15" customHeight="1"/>
    <row r="698" ht="8.15" customHeight="1"/>
    <row r="699" ht="8.15" customHeight="1"/>
    <row r="700" ht="8.15" customHeight="1"/>
    <row r="701" ht="8.15" customHeight="1"/>
    <row r="702" ht="8.15" customHeight="1"/>
    <row r="703" ht="8.15" customHeight="1"/>
    <row r="704" ht="8.15" customHeight="1"/>
    <row r="705" ht="8.15" customHeight="1"/>
    <row r="706" ht="8.15" customHeight="1"/>
    <row r="707" ht="8.15" customHeight="1"/>
    <row r="708" ht="8.15" customHeight="1"/>
    <row r="709" ht="8.15" customHeight="1"/>
    <row r="710" ht="8.15" customHeight="1"/>
    <row r="711" ht="8.15" customHeight="1"/>
    <row r="712" ht="8.15" customHeight="1"/>
    <row r="713" ht="8.15" customHeight="1"/>
    <row r="714" ht="8.15" customHeight="1"/>
    <row r="715" ht="8.15" customHeight="1"/>
    <row r="716" ht="8.15" customHeight="1"/>
    <row r="717" ht="8.15" customHeight="1"/>
    <row r="718" ht="8.15" customHeight="1"/>
    <row r="719" ht="8.15" customHeight="1"/>
    <row r="720" ht="8.15" customHeight="1"/>
    <row r="721" ht="8.15" customHeight="1"/>
    <row r="722" ht="8.15" customHeight="1"/>
    <row r="723" ht="8.15" customHeight="1"/>
    <row r="724" ht="8.15" customHeight="1"/>
    <row r="725" ht="8.15" customHeight="1"/>
    <row r="726" ht="8.15" customHeight="1"/>
    <row r="727" ht="8.15" customHeight="1"/>
    <row r="728" ht="8.15" customHeight="1"/>
    <row r="729" ht="8.15" customHeight="1"/>
    <row r="730" ht="8.15" customHeight="1"/>
    <row r="731" ht="8.15" customHeight="1"/>
    <row r="732" ht="8.15" customHeight="1"/>
    <row r="733" ht="8.15" customHeight="1"/>
    <row r="734" ht="8.15" customHeight="1"/>
    <row r="735" ht="8.15" customHeight="1"/>
    <row r="736" ht="8.15" customHeight="1"/>
    <row r="737" ht="8.15" customHeight="1"/>
    <row r="738" ht="8.15" customHeight="1"/>
    <row r="739" ht="8.15" customHeight="1"/>
    <row r="740" ht="8.15" customHeight="1"/>
    <row r="741" ht="8.15" customHeight="1"/>
    <row r="742" ht="8.15" customHeight="1"/>
    <row r="743" ht="8.15" customHeight="1"/>
    <row r="744" ht="8.15" customHeight="1"/>
    <row r="745" ht="8.15" customHeight="1"/>
    <row r="746" ht="8.15" customHeight="1"/>
    <row r="747" ht="8.15" customHeight="1"/>
    <row r="748" ht="8.15" customHeight="1"/>
    <row r="749" ht="8.15" customHeight="1"/>
    <row r="750" ht="8.15" customHeight="1"/>
    <row r="751" ht="8.15" customHeight="1"/>
    <row r="752" ht="8.15" customHeight="1"/>
    <row r="753" ht="8.15" customHeight="1"/>
    <row r="754" ht="8.15" customHeight="1"/>
    <row r="755" ht="8.15" customHeight="1"/>
    <row r="756" ht="8.15" customHeight="1"/>
    <row r="757" ht="8.15" customHeight="1"/>
    <row r="758" ht="8.15" customHeight="1"/>
    <row r="759" ht="8.15" customHeight="1"/>
    <row r="760" ht="8.15" customHeight="1"/>
    <row r="761" ht="8.15" customHeight="1"/>
    <row r="762" ht="8.15" customHeight="1"/>
    <row r="763" ht="8.15" customHeight="1"/>
    <row r="764" ht="8.15" customHeight="1"/>
    <row r="765" ht="8.15" customHeight="1"/>
    <row r="766" ht="8.15" customHeight="1"/>
    <row r="767" ht="8.15" customHeight="1"/>
    <row r="768" ht="8.15" customHeight="1"/>
    <row r="769" ht="8.15" customHeight="1"/>
    <row r="770" ht="8.15" customHeight="1"/>
    <row r="771" ht="8.15" customHeight="1"/>
    <row r="772" ht="8.15" customHeight="1"/>
    <row r="773" ht="8.15" customHeight="1"/>
    <row r="774" ht="8.15" customHeight="1"/>
    <row r="775" ht="8.15" customHeight="1"/>
    <row r="776" ht="8.15" customHeight="1"/>
    <row r="777" ht="8.15" customHeight="1"/>
    <row r="778" ht="8.15" customHeight="1"/>
    <row r="779" ht="8.15" customHeight="1"/>
    <row r="780" ht="8.15" customHeight="1"/>
    <row r="781" ht="8.15" customHeight="1"/>
    <row r="782" ht="8.15" customHeight="1"/>
    <row r="783" ht="8.15" customHeight="1"/>
    <row r="784" ht="8.15" customHeight="1"/>
    <row r="785" ht="8.15" customHeight="1"/>
    <row r="786" ht="8.15" customHeight="1"/>
    <row r="787" ht="8.15" customHeight="1"/>
    <row r="788" ht="8.15" customHeight="1"/>
    <row r="789" ht="8.15" customHeight="1"/>
    <row r="790" ht="8.15" customHeight="1"/>
    <row r="791" ht="8.15" customHeight="1"/>
    <row r="792" ht="8.15" customHeight="1"/>
    <row r="793" ht="8.15" customHeight="1"/>
    <row r="794" ht="8.15" customHeight="1"/>
    <row r="795" ht="8.15" customHeight="1"/>
    <row r="796" ht="8.15" customHeight="1"/>
    <row r="797" ht="8.15" customHeight="1"/>
    <row r="798" ht="8.15" customHeight="1"/>
    <row r="799" ht="8.15" customHeight="1"/>
    <row r="800" ht="8.15" customHeight="1"/>
    <row r="801" ht="8.15" customHeight="1"/>
    <row r="802" ht="8.15" customHeight="1"/>
    <row r="803" ht="8.15" customHeight="1"/>
    <row r="804" ht="8.15" customHeight="1"/>
    <row r="805" ht="8.15" customHeight="1"/>
    <row r="806" ht="8.15" customHeight="1"/>
    <row r="807" ht="8.15" customHeight="1"/>
    <row r="808" ht="8.15" customHeight="1"/>
    <row r="809" ht="8.15" customHeight="1"/>
    <row r="810" ht="8.15" customHeight="1"/>
    <row r="811" ht="8.15" customHeight="1"/>
    <row r="812" ht="8.15" customHeight="1"/>
    <row r="813" ht="8.15" customHeight="1"/>
    <row r="814" ht="8.15" customHeight="1"/>
    <row r="815" ht="8.15" customHeight="1"/>
    <row r="816" ht="8.15" customHeight="1"/>
    <row r="817" ht="8.15" customHeight="1"/>
    <row r="818" ht="8.15" customHeight="1"/>
    <row r="819" ht="8.15" customHeight="1"/>
    <row r="820" ht="8.15" customHeight="1"/>
    <row r="821" ht="8.15" customHeight="1"/>
    <row r="822" ht="8.15" customHeight="1"/>
    <row r="823" ht="8.15" customHeight="1"/>
    <row r="824" ht="8.15" customHeight="1"/>
    <row r="825" ht="8.15" customHeight="1"/>
    <row r="826" ht="8.15" customHeight="1"/>
    <row r="827" ht="8.15" customHeight="1"/>
    <row r="828" ht="8.15" customHeight="1"/>
    <row r="829" ht="8.15" customHeight="1"/>
    <row r="830" ht="8.15" customHeight="1"/>
    <row r="831" ht="8.15" customHeight="1"/>
    <row r="832" ht="8.15" customHeight="1"/>
    <row r="833" ht="8.15" customHeight="1"/>
    <row r="834" ht="8.15" customHeight="1"/>
    <row r="835" ht="8.15" customHeight="1"/>
    <row r="836" ht="8.15" customHeight="1"/>
    <row r="837" ht="8.15" customHeight="1"/>
    <row r="838" ht="8.15" customHeight="1"/>
    <row r="839" ht="8.15" customHeight="1"/>
    <row r="840" ht="8.15" customHeight="1"/>
    <row r="841" ht="8.15" customHeight="1"/>
    <row r="842" ht="8.15" customHeight="1"/>
    <row r="843" ht="8.15" customHeight="1"/>
    <row r="844" ht="8.15" customHeight="1"/>
    <row r="845" ht="8.15" customHeight="1"/>
    <row r="846" ht="8.15" customHeight="1"/>
    <row r="847" ht="8.15" customHeight="1"/>
    <row r="848" ht="8.15" customHeight="1"/>
    <row r="849" ht="8.15" customHeight="1"/>
    <row r="850" ht="8.15" customHeight="1"/>
    <row r="851" ht="8.15" customHeight="1"/>
    <row r="852" ht="8.15" customHeight="1"/>
    <row r="853" ht="8.15" customHeight="1"/>
    <row r="854" ht="8.15" customHeight="1"/>
    <row r="855" ht="8.15" customHeight="1"/>
    <row r="856" ht="8.15" customHeight="1"/>
    <row r="857" ht="8.15" customHeight="1"/>
    <row r="858" ht="8.15" customHeight="1"/>
    <row r="859" ht="8.15" customHeight="1"/>
    <row r="860" ht="8.15" customHeight="1"/>
    <row r="861" ht="8.15" customHeight="1"/>
    <row r="862" ht="8.15" customHeight="1"/>
    <row r="863" ht="8.15" customHeight="1"/>
    <row r="864" ht="8.15" customHeight="1"/>
    <row r="865" ht="8.15" customHeight="1"/>
    <row r="866" ht="8.15" customHeight="1"/>
    <row r="867" ht="8.15" customHeight="1"/>
    <row r="868" ht="8.15" customHeight="1"/>
    <row r="869" ht="8.15" customHeight="1"/>
    <row r="870" ht="8.15" customHeight="1"/>
    <row r="871" ht="8.15" customHeight="1"/>
    <row r="872" ht="8.15" customHeight="1"/>
    <row r="873" ht="8.15" customHeight="1"/>
    <row r="874" ht="8.15" customHeight="1"/>
    <row r="875" ht="8.15" customHeight="1"/>
    <row r="876" ht="8.15" customHeight="1"/>
    <row r="877" ht="8.15" customHeight="1"/>
    <row r="878" ht="8.15" customHeight="1"/>
    <row r="879" ht="8.15" customHeight="1"/>
    <row r="880" ht="8.15" customHeight="1"/>
    <row r="881" ht="8.15" customHeight="1"/>
    <row r="882" ht="8.15" customHeight="1"/>
    <row r="883" ht="8.15" customHeight="1"/>
    <row r="884" ht="8.15" customHeight="1"/>
    <row r="885" ht="8.15" customHeight="1"/>
    <row r="886" ht="8.15" customHeight="1"/>
    <row r="887" ht="8.15" customHeight="1"/>
    <row r="888" ht="8.15" customHeight="1"/>
    <row r="889" ht="8.15" customHeight="1"/>
    <row r="890" ht="8.15" customHeight="1"/>
    <row r="891" ht="8.15" customHeight="1"/>
    <row r="892" ht="8.15" customHeight="1"/>
    <row r="893" ht="8.15" customHeight="1"/>
    <row r="894" ht="8.15" customHeight="1"/>
    <row r="895" ht="8.15" customHeight="1"/>
    <row r="896" ht="8.15" customHeight="1"/>
    <row r="897" ht="8.15" customHeight="1"/>
    <row r="898" ht="8.15" customHeight="1"/>
    <row r="899" ht="8.15" customHeight="1"/>
    <row r="900" ht="8.15" customHeight="1"/>
    <row r="901" ht="8.15" customHeight="1"/>
    <row r="902" ht="8.15" customHeight="1"/>
    <row r="903" ht="8.15" customHeight="1"/>
    <row r="904" ht="8.15" customHeight="1"/>
    <row r="905" ht="8.15" customHeight="1"/>
    <row r="906" ht="8.15" customHeight="1"/>
    <row r="907" ht="8.15" customHeight="1"/>
    <row r="908" ht="8.15" customHeight="1"/>
    <row r="909" ht="8.15" customHeight="1"/>
    <row r="910" ht="8.15" customHeight="1"/>
    <row r="911" ht="8.15" customHeight="1"/>
    <row r="912" ht="8.15" customHeight="1"/>
    <row r="913" ht="8.15" customHeight="1"/>
    <row r="914" ht="8.15" customHeight="1"/>
    <row r="915" ht="8.15" customHeight="1"/>
    <row r="916" ht="8.15" customHeight="1"/>
    <row r="917" ht="8.15" customHeight="1"/>
    <row r="918" ht="8.15" customHeight="1"/>
    <row r="919" ht="8.15" customHeight="1"/>
    <row r="920" ht="8.15" customHeight="1"/>
    <row r="921" ht="8.15" customHeight="1"/>
    <row r="922" ht="8.15" customHeight="1"/>
    <row r="923" ht="8.15" customHeight="1"/>
    <row r="924" ht="8.15" customHeight="1"/>
    <row r="925" ht="8.15" customHeight="1"/>
    <row r="926" ht="8.15" customHeight="1"/>
    <row r="927" ht="8.15" customHeight="1"/>
    <row r="928" ht="8.15" customHeight="1"/>
    <row r="929" ht="8.15" customHeight="1"/>
    <row r="930" ht="8.15" customHeight="1"/>
    <row r="931" ht="8.15" customHeight="1"/>
    <row r="932" ht="8.15" customHeight="1"/>
    <row r="933" ht="8.15" customHeight="1"/>
    <row r="934" ht="8.15" customHeight="1"/>
    <row r="935" ht="8.15" customHeight="1"/>
    <row r="936" ht="8.15" customHeight="1"/>
    <row r="937" ht="8.15" customHeight="1"/>
    <row r="938" ht="8.15" customHeight="1"/>
    <row r="939" ht="8.15" customHeight="1"/>
    <row r="940" ht="8.15" customHeight="1"/>
    <row r="941" ht="8.15" customHeight="1"/>
    <row r="942" ht="8.15" customHeight="1"/>
    <row r="943" ht="8.15" customHeight="1"/>
    <row r="944" ht="8.15" customHeight="1"/>
    <row r="945" ht="8.15" customHeight="1"/>
    <row r="946" ht="8.15" customHeight="1"/>
    <row r="947" ht="8.15" customHeight="1"/>
    <row r="948" ht="8.15" customHeight="1"/>
    <row r="949" ht="8.15" customHeight="1"/>
    <row r="950" ht="8.15" customHeight="1"/>
    <row r="951" ht="8.15" customHeight="1"/>
    <row r="952" ht="8.15" customHeight="1"/>
    <row r="953" ht="8.15" customHeight="1"/>
    <row r="954" ht="8.15" customHeight="1"/>
    <row r="955" ht="8.15" customHeight="1"/>
    <row r="956" ht="8.15" customHeight="1"/>
    <row r="957" ht="8.15" customHeight="1"/>
    <row r="958" ht="8.15" customHeight="1"/>
    <row r="959" ht="8.15" customHeight="1"/>
    <row r="960" ht="8.15" customHeight="1"/>
    <row r="961" ht="8.15" customHeight="1"/>
    <row r="962" ht="8.15" customHeight="1"/>
    <row r="963" ht="8.15" customHeight="1"/>
    <row r="964" ht="8.15" customHeight="1"/>
    <row r="965" ht="8.15" customHeight="1"/>
    <row r="966" ht="8.15" customHeight="1"/>
    <row r="967" ht="8.15" customHeight="1"/>
    <row r="968" ht="8.15" customHeight="1"/>
    <row r="969" ht="8.15" customHeight="1"/>
    <row r="970" ht="8.15" customHeight="1"/>
    <row r="971" ht="8.15" customHeight="1"/>
    <row r="972" ht="8.15" customHeight="1"/>
    <row r="973" ht="8.15" customHeight="1"/>
    <row r="974" ht="8.15" customHeight="1"/>
    <row r="975" ht="8.15" customHeight="1"/>
    <row r="976" ht="8.15" customHeight="1"/>
    <row r="977" ht="8.15" customHeight="1"/>
    <row r="978" ht="8.15" customHeight="1"/>
    <row r="979" ht="8.15" customHeight="1"/>
    <row r="980" ht="8.15" customHeight="1"/>
    <row r="981" ht="8.15" customHeight="1"/>
    <row r="982" ht="8.15" customHeight="1"/>
    <row r="983" ht="8.15" customHeight="1"/>
    <row r="984" ht="8.15" customHeight="1"/>
    <row r="985" ht="8.15" customHeight="1"/>
    <row r="986" ht="8.15" customHeight="1"/>
    <row r="987" ht="8.15" customHeight="1"/>
    <row r="988" ht="8.15" customHeight="1"/>
    <row r="989" ht="8.15" customHeight="1"/>
    <row r="990" ht="8.15" customHeight="1"/>
    <row r="991" ht="8.15" customHeight="1"/>
    <row r="992" ht="8.15" customHeight="1"/>
    <row r="993" ht="8.15" customHeight="1"/>
  </sheetData>
  <sheetProtection algorithmName="SHA-512" hashValue="2zsZDw9Ehre3LGLJqAvrNHmIwd2SIYhF0KR2v6VLPFx1ROWHuF+U7USsXRc7QOjXrBLGX4y73mrn/ORQNbrxtw==" saltValue="o/sSUfZNHs4jkbssXoRRuQ==" spinCount="100000" sheet="1" formatCells="0"/>
  <mergeCells count="450">
    <mergeCell ref="CF148:CI152"/>
    <mergeCell ref="CF153:CI157"/>
    <mergeCell ref="BQ142:BS143"/>
    <mergeCell ref="BT133:BW147"/>
    <mergeCell ref="BX133:CA147"/>
    <mergeCell ref="CB133:CE147"/>
    <mergeCell ref="BI140:BS141"/>
    <mergeCell ref="BI154:BL155"/>
    <mergeCell ref="BM154:BP155"/>
    <mergeCell ref="BQ154:BS155"/>
    <mergeCell ref="BI145:BK146"/>
    <mergeCell ref="BM145:BP146"/>
    <mergeCell ref="BQ145:BS146"/>
    <mergeCell ref="BM135:BP136"/>
    <mergeCell ref="BL137:BL138"/>
    <mergeCell ref="BL145:BL146"/>
    <mergeCell ref="BQ135:BS136"/>
    <mergeCell ref="CB153:CE157"/>
    <mergeCell ref="BI137:BK138"/>
    <mergeCell ref="CF33:CI48"/>
    <mergeCell ref="CF133:CI147"/>
    <mergeCell ref="BM96:BP97"/>
    <mergeCell ref="BI107:BS108"/>
    <mergeCell ref="BM109:BP110"/>
    <mergeCell ref="BM111:BP112"/>
    <mergeCell ref="BI96:BK97"/>
    <mergeCell ref="BM137:BP138"/>
    <mergeCell ref="BI109:BK110"/>
    <mergeCell ref="BI111:BK112"/>
    <mergeCell ref="BQ96:BS97"/>
    <mergeCell ref="BQ98:BS99"/>
    <mergeCell ref="BQ128:BS129"/>
    <mergeCell ref="CB33:CE48"/>
    <mergeCell ref="BI120:BS121"/>
    <mergeCell ref="BI128:BK129"/>
    <mergeCell ref="BR64:BS65"/>
    <mergeCell ref="BI67:BS68"/>
    <mergeCell ref="BI69:BL70"/>
    <mergeCell ref="BM69:BQ70"/>
    <mergeCell ref="BI130:BK131"/>
    <mergeCell ref="BI94:BS95"/>
    <mergeCell ref="BQ109:BS110"/>
    <mergeCell ref="BQ111:BS112"/>
    <mergeCell ref="BQ14:CB15"/>
    <mergeCell ref="BB14:BC15"/>
    <mergeCell ref="BD14:BE15"/>
    <mergeCell ref="BM128:BP129"/>
    <mergeCell ref="BJ158:BR159"/>
    <mergeCell ref="F14:O15"/>
    <mergeCell ref="P10:P11"/>
    <mergeCell ref="P12:P13"/>
    <mergeCell ref="P14:P15"/>
    <mergeCell ref="AK14:AP15"/>
    <mergeCell ref="AQ14:AS15"/>
    <mergeCell ref="AV14:AW15"/>
    <mergeCell ref="AX14:AY15"/>
    <mergeCell ref="AZ14:BA15"/>
    <mergeCell ref="Q14:AH15"/>
    <mergeCell ref="AT14:AU15"/>
    <mergeCell ref="AK12:AP13"/>
    <mergeCell ref="Q12:AH13"/>
    <mergeCell ref="Q9:AH11"/>
    <mergeCell ref="BM98:BP99"/>
    <mergeCell ref="BM130:BP131"/>
    <mergeCell ref="BQ130:BS131"/>
    <mergeCell ref="CB148:CE152"/>
    <mergeCell ref="BI98:BK99"/>
    <mergeCell ref="W5:AG6"/>
    <mergeCell ref="AH5:AS6"/>
    <mergeCell ref="AP138:BG140"/>
    <mergeCell ref="AZ46:BD47"/>
    <mergeCell ref="BE46:BG47"/>
    <mergeCell ref="AP43:AY44"/>
    <mergeCell ref="AP46:AY47"/>
    <mergeCell ref="BI46:BL47"/>
    <mergeCell ref="BI14:BP15"/>
    <mergeCell ref="AP38:BH42"/>
    <mergeCell ref="BI43:BL44"/>
    <mergeCell ref="AZ43:BD44"/>
    <mergeCell ref="AP70:AY71"/>
    <mergeCell ref="AZ70:BD71"/>
    <mergeCell ref="BE70:BH71"/>
    <mergeCell ref="BI49:BS50"/>
    <mergeCell ref="BI51:BL52"/>
    <mergeCell ref="BM51:BQ52"/>
    <mergeCell ref="W49:AO93"/>
    <mergeCell ref="AP54:BH59"/>
    <mergeCell ref="AP61:AY62"/>
    <mergeCell ref="AZ61:BD62"/>
    <mergeCell ref="AP64:AY65"/>
    <mergeCell ref="AZ64:BD65"/>
    <mergeCell ref="E270:N273"/>
    <mergeCell ref="O270:V271"/>
    <mergeCell ref="W270:AC271"/>
    <mergeCell ref="AJ270:AP273"/>
    <mergeCell ref="AQ270:AU273"/>
    <mergeCell ref="O272:V273"/>
    <mergeCell ref="W272:AC273"/>
    <mergeCell ref="BI267:BL268"/>
    <mergeCell ref="BM267:BM268"/>
    <mergeCell ref="BN267:BQ268"/>
    <mergeCell ref="O268:V269"/>
    <mergeCell ref="W268:AC269"/>
    <mergeCell ref="AG269:AI273"/>
    <mergeCell ref="AJ269:AP269"/>
    <mergeCell ref="AQ269:AU269"/>
    <mergeCell ref="AZ266:BC266"/>
    <mergeCell ref="BD266:BH268"/>
    <mergeCell ref="BI266:BL266"/>
    <mergeCell ref="BN266:BQ266"/>
    <mergeCell ref="AL267:AO268"/>
    <mergeCell ref="AP267:AR268"/>
    <mergeCell ref="AS267:AU268"/>
    <mergeCell ref="AV267:AY268"/>
    <mergeCell ref="AZ267:BC268"/>
    <mergeCell ref="O264:AC265"/>
    <mergeCell ref="AG264:BC265"/>
    <mergeCell ref="E266:N269"/>
    <mergeCell ref="O266:V267"/>
    <mergeCell ref="W266:AC267"/>
    <mergeCell ref="AG266:AK268"/>
    <mergeCell ref="AL266:AO266"/>
    <mergeCell ref="AP266:AR266"/>
    <mergeCell ref="AS266:AU266"/>
    <mergeCell ref="AV266:AY266"/>
    <mergeCell ref="E261:N261"/>
    <mergeCell ref="O261:V261"/>
    <mergeCell ref="W261:AC261"/>
    <mergeCell ref="E262:N262"/>
    <mergeCell ref="O262:V262"/>
    <mergeCell ref="W262:AC262"/>
    <mergeCell ref="E259:N259"/>
    <mergeCell ref="O259:V259"/>
    <mergeCell ref="W259:AC259"/>
    <mergeCell ref="E260:N260"/>
    <mergeCell ref="O260:V260"/>
    <mergeCell ref="W260:AC260"/>
    <mergeCell ref="F212:AU213"/>
    <mergeCell ref="E205:G206"/>
    <mergeCell ref="Q205:AE206"/>
    <mergeCell ref="AF205:BC206"/>
    <mergeCell ref="BD205:BY206"/>
    <mergeCell ref="BZ205:CE206"/>
    <mergeCell ref="E207:G208"/>
    <mergeCell ref="Q207:AE208"/>
    <mergeCell ref="AF207:BC208"/>
    <mergeCell ref="BD207:BY208"/>
    <mergeCell ref="BZ207:CE208"/>
    <mergeCell ref="H205:P206"/>
    <mergeCell ref="H207:P208"/>
    <mergeCell ref="E201:G202"/>
    <mergeCell ref="AF201:BC202"/>
    <mergeCell ref="BD201:BY202"/>
    <mergeCell ref="BZ201:CE202"/>
    <mergeCell ref="E203:G204"/>
    <mergeCell ref="Q203:AE204"/>
    <mergeCell ref="AF203:BC204"/>
    <mergeCell ref="BD203:BY204"/>
    <mergeCell ref="BZ203:CE204"/>
    <mergeCell ref="H201:P202"/>
    <mergeCell ref="H203:P204"/>
    <mergeCell ref="Q201:AE202"/>
    <mergeCell ref="E189:CE193"/>
    <mergeCell ref="E194:J196"/>
    <mergeCell ref="E197:G200"/>
    <mergeCell ref="H197:P200"/>
    <mergeCell ref="Q197:AE200"/>
    <mergeCell ref="AF197:BC200"/>
    <mergeCell ref="BD197:BY200"/>
    <mergeCell ref="BZ197:CE200"/>
    <mergeCell ref="BX180:CA183"/>
    <mergeCell ref="CB180:CE183"/>
    <mergeCell ref="E180:F188"/>
    <mergeCell ref="G180:M188"/>
    <mergeCell ref="BK186:BO187"/>
    <mergeCell ref="CF184:CI188"/>
    <mergeCell ref="N184:V188"/>
    <mergeCell ref="W184:AO188"/>
    <mergeCell ref="BT184:BW188"/>
    <mergeCell ref="BX184:CA188"/>
    <mergeCell ref="CB184:CE188"/>
    <mergeCell ref="BX174:CA179"/>
    <mergeCell ref="CB174:CE179"/>
    <mergeCell ref="BK177:BO178"/>
    <mergeCell ref="CF180:CI183"/>
    <mergeCell ref="N180:V183"/>
    <mergeCell ref="W180:AO183"/>
    <mergeCell ref="AP180:BH183"/>
    <mergeCell ref="BT180:BW183"/>
    <mergeCell ref="BI184:BM185"/>
    <mergeCell ref="BN184:BQ185"/>
    <mergeCell ref="BR184:BS185"/>
    <mergeCell ref="BP186:BR187"/>
    <mergeCell ref="BI174:BS175"/>
    <mergeCell ref="AP184:BH185"/>
    <mergeCell ref="AP186:AU187"/>
    <mergeCell ref="AV186:BA187"/>
    <mergeCell ref="BB186:BG187"/>
    <mergeCell ref="CF168:CI173"/>
    <mergeCell ref="BT168:BW173"/>
    <mergeCell ref="BX168:CA173"/>
    <mergeCell ref="CB168:CE173"/>
    <mergeCell ref="BK171:BO172"/>
    <mergeCell ref="CF174:CI179"/>
    <mergeCell ref="E174:F179"/>
    <mergeCell ref="G174:M179"/>
    <mergeCell ref="N174:V179"/>
    <mergeCell ref="W174:AO179"/>
    <mergeCell ref="AP174:BH179"/>
    <mergeCell ref="BT174:BW179"/>
    <mergeCell ref="E168:F173"/>
    <mergeCell ref="G168:M173"/>
    <mergeCell ref="N168:V173"/>
    <mergeCell ref="W168:AO173"/>
    <mergeCell ref="AP168:BH173"/>
    <mergeCell ref="BP171:BR172"/>
    <mergeCell ref="BP177:BR178"/>
    <mergeCell ref="BI168:BS169"/>
    <mergeCell ref="CF158:CI163"/>
    <mergeCell ref="BT158:BW163"/>
    <mergeCell ref="BX158:CA163"/>
    <mergeCell ref="CB158:CE163"/>
    <mergeCell ref="E153:F157"/>
    <mergeCell ref="G153:M157"/>
    <mergeCell ref="N153:V157"/>
    <mergeCell ref="W153:AO157"/>
    <mergeCell ref="AP153:BH157"/>
    <mergeCell ref="E158:F167"/>
    <mergeCell ref="G158:M167"/>
    <mergeCell ref="N158:V163"/>
    <mergeCell ref="W158:AO163"/>
    <mergeCell ref="BJ161:BR162"/>
    <mergeCell ref="BT153:BW157"/>
    <mergeCell ref="BX153:CA157"/>
    <mergeCell ref="CF164:CI167"/>
    <mergeCell ref="N164:V167"/>
    <mergeCell ref="W164:AO167"/>
    <mergeCell ref="AP164:BH167"/>
    <mergeCell ref="BT164:BW167"/>
    <mergeCell ref="BX164:CA167"/>
    <mergeCell ref="CB164:CE167"/>
    <mergeCell ref="AP158:BH160"/>
    <mergeCell ref="AP95:BH97"/>
    <mergeCell ref="AZ142:BD143"/>
    <mergeCell ref="BE142:BG143"/>
    <mergeCell ref="AY142:AY143"/>
    <mergeCell ref="BI133:BS134"/>
    <mergeCell ref="BQ137:BS138"/>
    <mergeCell ref="BI142:BK143"/>
    <mergeCell ref="BL142:BL143"/>
    <mergeCell ref="BM142:BP143"/>
    <mergeCell ref="AQ142:AX143"/>
    <mergeCell ref="E148:F152"/>
    <mergeCell ref="G148:M152"/>
    <mergeCell ref="N148:V152"/>
    <mergeCell ref="W148:AO152"/>
    <mergeCell ref="AP148:BH152"/>
    <mergeCell ref="BT148:BW152"/>
    <mergeCell ref="BX148:CA152"/>
    <mergeCell ref="AP134:BH136"/>
    <mergeCell ref="BI135:BK136"/>
    <mergeCell ref="BL135:BL136"/>
    <mergeCell ref="E133:F147"/>
    <mergeCell ref="G133:M147"/>
    <mergeCell ref="N133:V147"/>
    <mergeCell ref="W133:AO147"/>
    <mergeCell ref="AQ145:AX146"/>
    <mergeCell ref="AY145:AY146"/>
    <mergeCell ref="AZ145:BD146"/>
    <mergeCell ref="BE145:BG146"/>
    <mergeCell ref="CF22:CI26"/>
    <mergeCell ref="BE25:BG26"/>
    <mergeCell ref="BQ25:BR26"/>
    <mergeCell ref="CB27:CE29"/>
    <mergeCell ref="CF27:CI29"/>
    <mergeCell ref="AP30:BH32"/>
    <mergeCell ref="BT30:BW32"/>
    <mergeCell ref="BX30:CA32"/>
    <mergeCell ref="CB30:CE32"/>
    <mergeCell ref="CF30:CI32"/>
    <mergeCell ref="BI22:BS23"/>
    <mergeCell ref="BJ25:BP26"/>
    <mergeCell ref="AP25:AS26"/>
    <mergeCell ref="AT25:BD26"/>
    <mergeCell ref="AP27:BH29"/>
    <mergeCell ref="BT27:BW29"/>
    <mergeCell ref="BX27:CA29"/>
    <mergeCell ref="CB19:CE21"/>
    <mergeCell ref="J22:M26"/>
    <mergeCell ref="N22:V26"/>
    <mergeCell ref="W22:AO26"/>
    <mergeCell ref="AP22:BH24"/>
    <mergeCell ref="E17:M21"/>
    <mergeCell ref="N17:V21"/>
    <mergeCell ref="W17:AO21"/>
    <mergeCell ref="AP17:BH21"/>
    <mergeCell ref="BI17:BS21"/>
    <mergeCell ref="BT22:BW26"/>
    <mergeCell ref="BX22:CA26"/>
    <mergeCell ref="CB22:CE26"/>
    <mergeCell ref="J33:M48"/>
    <mergeCell ref="N33:V48"/>
    <mergeCell ref="W33:AO48"/>
    <mergeCell ref="BT33:BW48"/>
    <mergeCell ref="BX33:CA48"/>
    <mergeCell ref="N27:V32"/>
    <mergeCell ref="W27:AO32"/>
    <mergeCell ref="AP33:BH37"/>
    <mergeCell ref="BR40:BS41"/>
    <mergeCell ref="BR43:BS44"/>
    <mergeCell ref="BR46:BS47"/>
    <mergeCell ref="BM40:BQ41"/>
    <mergeCell ref="BM43:BQ44"/>
    <mergeCell ref="BM46:BQ47"/>
    <mergeCell ref="BI40:BL41"/>
    <mergeCell ref="BE43:BG44"/>
    <mergeCell ref="DL146:DL147"/>
    <mergeCell ref="AQ161:AS162"/>
    <mergeCell ref="BH12:CE13"/>
    <mergeCell ref="AK8:AP9"/>
    <mergeCell ref="AQ8:AU9"/>
    <mergeCell ref="E3:CE4"/>
    <mergeCell ref="AT5:BB6"/>
    <mergeCell ref="BC5:BL6"/>
    <mergeCell ref="BM5:BO6"/>
    <mergeCell ref="AV8:AZ9"/>
    <mergeCell ref="BC8:BG9"/>
    <mergeCell ref="BH8:BN9"/>
    <mergeCell ref="AK10:AP11"/>
    <mergeCell ref="AQ10:AU11"/>
    <mergeCell ref="AV10:AZ11"/>
    <mergeCell ref="BH10:BN11"/>
    <mergeCell ref="F10:O11"/>
    <mergeCell ref="F12:O13"/>
    <mergeCell ref="AQ12:BD13"/>
    <mergeCell ref="BT17:CE18"/>
    <mergeCell ref="BT19:BW21"/>
    <mergeCell ref="BX19:CA21"/>
    <mergeCell ref="J27:M32"/>
    <mergeCell ref="AP49:BH53"/>
    <mergeCell ref="AP67:AY68"/>
    <mergeCell ref="AZ67:BD68"/>
    <mergeCell ref="BE61:BH62"/>
    <mergeCell ref="BE64:BH65"/>
    <mergeCell ref="BE67:BH68"/>
    <mergeCell ref="BI71:BL72"/>
    <mergeCell ref="BM71:BQ72"/>
    <mergeCell ref="BR71:BS72"/>
    <mergeCell ref="BR51:BS52"/>
    <mergeCell ref="BI53:BL54"/>
    <mergeCell ref="BM53:BQ54"/>
    <mergeCell ref="BR53:BS54"/>
    <mergeCell ref="BI60:BL61"/>
    <mergeCell ref="BM60:BQ61"/>
    <mergeCell ref="BR60:BS61"/>
    <mergeCell ref="BI55:BL56"/>
    <mergeCell ref="BM55:BQ56"/>
    <mergeCell ref="BR55:BS56"/>
    <mergeCell ref="BI58:BS59"/>
    <mergeCell ref="BI62:BL63"/>
    <mergeCell ref="BM62:BQ63"/>
    <mergeCell ref="BR62:BS63"/>
    <mergeCell ref="BI64:BL65"/>
    <mergeCell ref="BM64:BQ65"/>
    <mergeCell ref="BR91:BS92"/>
    <mergeCell ref="BI73:BL74"/>
    <mergeCell ref="BM73:BQ74"/>
    <mergeCell ref="BR73:BS74"/>
    <mergeCell ref="BI76:BS77"/>
    <mergeCell ref="BI78:BL79"/>
    <mergeCell ref="BM78:BQ79"/>
    <mergeCell ref="BR78:BS79"/>
    <mergeCell ref="BI80:BL81"/>
    <mergeCell ref="BM80:BQ81"/>
    <mergeCell ref="BR80:BS81"/>
    <mergeCell ref="BI82:BL83"/>
    <mergeCell ref="BM82:BQ83"/>
    <mergeCell ref="BR82:BS83"/>
    <mergeCell ref="AT161:AT162"/>
    <mergeCell ref="AU161:BG162"/>
    <mergeCell ref="CF49:CI93"/>
    <mergeCell ref="N49:V93"/>
    <mergeCell ref="BT49:BW57"/>
    <mergeCell ref="BX49:CA57"/>
    <mergeCell ref="CB49:CE57"/>
    <mergeCell ref="BT58:BW66"/>
    <mergeCell ref="BX58:CA66"/>
    <mergeCell ref="CB58:CE66"/>
    <mergeCell ref="BT67:BW75"/>
    <mergeCell ref="BX67:CA75"/>
    <mergeCell ref="CB67:CE75"/>
    <mergeCell ref="BT76:BW84"/>
    <mergeCell ref="BX76:CA84"/>
    <mergeCell ref="CB76:CE84"/>
    <mergeCell ref="BT85:BW93"/>
    <mergeCell ref="BX85:CA93"/>
    <mergeCell ref="CB85:CE93"/>
    <mergeCell ref="BI85:BS86"/>
    <mergeCell ref="BI87:BL88"/>
    <mergeCell ref="BR69:BS70"/>
    <mergeCell ref="BM87:BQ88"/>
    <mergeCell ref="BR87:BS88"/>
    <mergeCell ref="CB94:CE132"/>
    <mergeCell ref="CF94:CI132"/>
    <mergeCell ref="BX94:CA132"/>
    <mergeCell ref="BT94:BW132"/>
    <mergeCell ref="BM113:BP114"/>
    <mergeCell ref="BQ113:BS114"/>
    <mergeCell ref="BI115:BK116"/>
    <mergeCell ref="BM115:BP116"/>
    <mergeCell ref="BQ115:BS116"/>
    <mergeCell ref="BI117:BK118"/>
    <mergeCell ref="BM117:BP118"/>
    <mergeCell ref="BQ117:BS118"/>
    <mergeCell ref="BI122:BK123"/>
    <mergeCell ref="BM122:BP123"/>
    <mergeCell ref="BQ122:BS123"/>
    <mergeCell ref="BI113:BK114"/>
    <mergeCell ref="BI100:BK101"/>
    <mergeCell ref="BM100:BP101"/>
    <mergeCell ref="BQ100:BS101"/>
    <mergeCell ref="BI102:BK103"/>
    <mergeCell ref="BM102:BP103"/>
    <mergeCell ref="BQ102:BS103"/>
    <mergeCell ref="BI104:BK105"/>
    <mergeCell ref="BM104:BP105"/>
    <mergeCell ref="W94:AO132"/>
    <mergeCell ref="N94:V132"/>
    <mergeCell ref="J49:M132"/>
    <mergeCell ref="G22:I132"/>
    <mergeCell ref="E22:F132"/>
    <mergeCell ref="BI124:BK125"/>
    <mergeCell ref="BM124:BP125"/>
    <mergeCell ref="BQ124:BS125"/>
    <mergeCell ref="BI126:BK127"/>
    <mergeCell ref="BM126:BP127"/>
    <mergeCell ref="BQ126:BS127"/>
    <mergeCell ref="AP99:BH105"/>
    <mergeCell ref="AP107:AY108"/>
    <mergeCell ref="AZ107:BD108"/>
    <mergeCell ref="BE107:BG108"/>
    <mergeCell ref="AP110:AY111"/>
    <mergeCell ref="AZ110:BD111"/>
    <mergeCell ref="BE110:BG111"/>
    <mergeCell ref="BQ104:BS105"/>
    <mergeCell ref="BI89:BL90"/>
    <mergeCell ref="BM89:BQ90"/>
    <mergeCell ref="BR89:BS90"/>
    <mergeCell ref="BI91:BL92"/>
    <mergeCell ref="BM91:BQ92"/>
  </mergeCells>
  <phoneticPr fontId="2"/>
  <conditionalFormatting sqref="AZ43">
    <cfRule type="cellIs" dxfId="11" priority="12" stopIfTrue="1" operator="equal">
      <formula>"設定無"</formula>
    </cfRule>
  </conditionalFormatting>
  <conditionalFormatting sqref="AZ46">
    <cfRule type="cellIs" dxfId="10" priority="8" stopIfTrue="1" operator="equal">
      <formula>"設定無"</formula>
    </cfRule>
  </conditionalFormatting>
  <conditionalFormatting sqref="AZ61">
    <cfRule type="cellIs" dxfId="9" priority="7" stopIfTrue="1" operator="equal">
      <formula>"設定無"</formula>
    </cfRule>
  </conditionalFormatting>
  <conditionalFormatting sqref="AZ64">
    <cfRule type="cellIs" dxfId="8" priority="6" stopIfTrue="1" operator="equal">
      <formula>"設定無"</formula>
    </cfRule>
  </conditionalFormatting>
  <conditionalFormatting sqref="AZ67">
    <cfRule type="cellIs" dxfId="7" priority="5" stopIfTrue="1" operator="equal">
      <formula>"設定無"</formula>
    </cfRule>
  </conditionalFormatting>
  <conditionalFormatting sqref="AZ70">
    <cfRule type="cellIs" dxfId="6" priority="4" stopIfTrue="1" operator="equal">
      <formula>"設定無"</formula>
    </cfRule>
  </conditionalFormatting>
  <conditionalFormatting sqref="AZ107">
    <cfRule type="cellIs" dxfId="5" priority="1" stopIfTrue="1" operator="equal">
      <formula>"設定無"</formula>
    </cfRule>
  </conditionalFormatting>
  <conditionalFormatting sqref="AZ110">
    <cfRule type="cellIs" dxfId="4" priority="2" stopIfTrue="1" operator="equal">
      <formula>"設定無"</formula>
    </cfRule>
  </conditionalFormatting>
  <conditionalFormatting sqref="AZ120">
    <cfRule type="cellIs" dxfId="3" priority="10" stopIfTrue="1" operator="equal">
      <formula>"設定無"</formula>
    </cfRule>
  </conditionalFormatting>
  <conditionalFormatting sqref="AZ129">
    <cfRule type="cellIs" dxfId="2" priority="14" stopIfTrue="1" operator="equal">
      <formula>"設定無"</formula>
    </cfRule>
  </conditionalFormatting>
  <conditionalFormatting sqref="AZ142">
    <cfRule type="cellIs" dxfId="1" priority="13" stopIfTrue="1" operator="equal">
      <formula>"設定無"</formula>
    </cfRule>
  </conditionalFormatting>
  <conditionalFormatting sqref="AZ145">
    <cfRule type="cellIs" dxfId="0" priority="3" stopIfTrue="1" operator="equal">
      <formula>"設定無"</formula>
    </cfRule>
  </conditionalFormatting>
  <dataValidations count="19">
    <dataValidation type="list" allowBlank="1" showInputMessage="1" showErrorMessage="1" sqref="CB180:CE183 BT27:BW32 CB27:CE32 BT148:BW152 CB148:CE152 BT164:BW167 CB164:CE167 BT180:BW183" xr:uid="{E0A3FFF9-2533-4409-A0E4-0D1D89FB4436}">
      <formula1>$CK$22:$CK$24</formula1>
    </dataValidation>
    <dataValidation type="list" imeMode="off" allowBlank="1" showInputMessage="1" showErrorMessage="1" sqref="BL16" xr:uid="{76E8C65E-9472-41E7-B1F0-8BC390EBCEEE}">
      <formula1>#REF!</formula1>
    </dataValidation>
    <dataValidation type="list" allowBlank="1" showInputMessage="1" showErrorMessage="1" sqref="BA9" xr:uid="{B4C72612-1146-4D93-8D4A-D3464DD2A578}">
      <formula1>#REF!</formula1>
    </dataValidation>
    <dataValidation imeMode="halfKatakana" allowBlank="1" showInputMessage="1" showErrorMessage="1" sqref="P10 P12" xr:uid="{923FBF8E-D3DA-42FC-A1F4-8B3D695548AE}"/>
    <dataValidation imeMode="off" allowBlank="1" showInputMessage="1" showErrorMessage="1" sqref="BK16 BM40:BP41 AZ14:BA15 BM43:BP44 AV14:AW15 BM46:BP47 BM154:BP155" xr:uid="{C882E57F-0893-46D7-B05E-1F52C4CC297D}"/>
    <dataValidation type="list" allowBlank="1" showInputMessage="1" showErrorMessage="1" sqref="AQ14:AS15" xr:uid="{D4C032C6-14B3-4896-B3AF-288EEA4AC3F5}">
      <formula1>$CL$23:$CL$26</formula1>
    </dataValidation>
    <dataValidation type="list" imeMode="off" allowBlank="1" showInputMessage="1" showErrorMessage="1" sqref="AX14:AY15" xr:uid="{BBA8F38F-201C-466D-9264-0D15C7A3A118}">
      <formula1>月</formula1>
    </dataValidation>
    <dataValidation type="list" imeMode="off" allowBlank="1" showInputMessage="1" showErrorMessage="1" sqref="AT14:AU15" xr:uid="{05C6D744-EA4A-46B0-BD16-6E110CC10292}">
      <formula1>年</formula1>
    </dataValidation>
    <dataValidation type="list" imeMode="off" allowBlank="1" showInputMessage="1" showErrorMessage="1" sqref="BB14:BC15" xr:uid="{11A844E2-BBFE-45B7-9D46-38F3DFBF6343}">
      <formula1>日</formula1>
    </dataValidation>
    <dataValidation type="list" allowBlank="1" showInputMessage="1" showErrorMessage="1" sqref="CQ34" xr:uid="{76DD06C9-BAB8-4AAD-9CFA-7B6C338E5BAA}">
      <formula1>$DD$40:$DD$42</formula1>
    </dataValidation>
    <dataValidation type="list" allowBlank="1" showInputMessage="1" showErrorMessage="1" sqref="AH5:AS6" xr:uid="{388458AE-3781-472E-AD1C-A1089368022E}">
      <formula1>$CS$22:$CS$30</formula1>
    </dataValidation>
    <dataValidation type="list" allowBlank="1" showInputMessage="1" showErrorMessage="1" sqref="E201:G208" xr:uid="{E6F66BAD-C6C0-47AE-BD36-034821010EE6}">
      <formula1>$CM$186:$CM$194</formula1>
    </dataValidation>
    <dataValidation type="list" allowBlank="1" showInputMessage="1" showErrorMessage="1" sqref="Q201:AE202" xr:uid="{E4BC6960-ED1A-4538-9DF7-7188C5A83FE3}">
      <formula1>$CN$197:$CN$202</formula1>
    </dataValidation>
    <dataValidation type="list" allowBlank="1" showInputMessage="1" showErrorMessage="1" sqref="Q203:AE204" xr:uid="{D41194CB-90B5-4084-9618-9A65C434007D}">
      <formula1>$CO$197:$CO$202</formula1>
    </dataValidation>
    <dataValidation type="list" allowBlank="1" showInputMessage="1" showErrorMessage="1" sqref="Q205:AE206" xr:uid="{70C6715D-F47D-409E-9E14-BCE154B34047}">
      <formula1>$CP$197:$CP$202</formula1>
    </dataValidation>
    <dataValidation type="list" allowBlank="1" showInputMessage="1" showErrorMessage="1" sqref="Q207:AE208" xr:uid="{01911068-2C2C-4D92-9882-0D46B0E5FAFF}">
      <formula1>$CQ$197:$CQ$202</formula1>
    </dataValidation>
    <dataValidation type="list" allowBlank="1" showInputMessage="1" showErrorMessage="1" sqref="AZ67:BD68" xr:uid="{66C7FC2D-5AE6-4B9C-8F7A-C7F193FA6B93}">
      <formula1>$CK$31:$CK$34</formula1>
    </dataValidation>
    <dataValidation type="list" allowBlank="1" showInputMessage="1" showErrorMessage="1" sqref="AQ8:AU9" xr:uid="{B3FE60A6-58FA-41A0-940F-9E3660401527}">
      <formula1>$CP$22:$CP$30</formula1>
    </dataValidation>
    <dataValidation type="list" allowBlank="1" showInputMessage="1" showErrorMessage="1" sqref="AQ10:AU11" xr:uid="{15E7E88F-E233-46CC-8082-CAD9B0AD77B6}">
      <formula1>速度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79" orientation="portrait" r:id="rId1"/>
  <headerFooter alignWithMargins="0">
    <oddFooter>&amp;C版権所有：日本オーチス・エレベータ株式会社</oddFooter>
  </headerFooter>
  <rowBreaks count="1" manualBreakCount="1">
    <brk id="132" min="4" max="82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E04F6844BDC94F8DD503D1089D49C3" ma:contentTypeVersion="14" ma:contentTypeDescription="Create a new document." ma:contentTypeScope="" ma:versionID="d87b97f1ac14261ca28a0624135b59f2">
  <xsd:schema xmlns:xsd="http://www.w3.org/2001/XMLSchema" xmlns:xs="http://www.w3.org/2001/XMLSchema" xmlns:p="http://schemas.microsoft.com/office/2006/metadata/properties" xmlns:ns2="51b7d497-572b-4368-9359-6cb951b22bc3" xmlns:ns3="32deb9db-f4c6-465c-89be-dd250d1cd7ff" targetNamespace="http://schemas.microsoft.com/office/2006/metadata/properties" ma:root="true" ma:fieldsID="6ff1653a10f302287e1824b7c494db99" ns2:_="" ns3:_="">
    <xsd:import namespace="51b7d497-572b-4368-9359-6cb951b22bc3"/>
    <xsd:import namespace="32deb9db-f4c6-465c-89be-dd250d1c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d497-572b-4368-9359-6cb951b22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eb9db-f4c6-465c-89be-dd250d1cd7f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60a10c6-11f5-429c-a47c-06fc19f25e30}" ma:internalName="TaxCatchAll" ma:showField="CatchAllData" ma:web="32deb9db-f4c6-465c-89be-dd250d1cd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7d497-572b-4368-9359-6cb951b22bc3">
      <Terms xmlns="http://schemas.microsoft.com/office/infopath/2007/PartnerControls"/>
    </lcf76f155ced4ddcb4097134ff3c332f>
    <TaxCatchAll xmlns="32deb9db-f4c6-465c-89be-dd250d1cd7ff" xsi:nil="true"/>
  </documentManagement>
</p:properties>
</file>

<file path=customXml/itemProps1.xml><?xml version="1.0" encoding="utf-8"?>
<ds:datastoreItem xmlns:ds="http://schemas.openxmlformats.org/officeDocument/2006/customXml" ds:itemID="{23DBEE48-B86A-4F40-8D4F-06B797DAA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A307BE-C8A1-416D-BC78-34ABB5C44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7d497-572b-4368-9359-6cb951b22bc3"/>
    <ds:schemaRef ds:uri="32deb9db-f4c6-465c-89be-dd250d1c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1F30A1-BCD4-4B06-AF93-C5C415B8CE22}">
  <ds:schemaRefs>
    <ds:schemaRef ds:uri="http://schemas.microsoft.com/office/2006/metadata/properties"/>
    <ds:schemaRef ds:uri="http://schemas.microsoft.com/office/infopath/2007/PartnerControls"/>
    <ds:schemaRef ds:uri="9cacca7d-bcd8-47e3-97f8-04daa82fb632"/>
    <ds:schemaRef ds:uri="51b7d497-572b-4368-9359-6cb951b22bc3"/>
    <ds:schemaRef ds:uri="32deb9db-f4c6-465c-89be-dd250d1cd7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UCMP-A03G</vt:lpstr>
      <vt:lpstr>'UCMP-A03G'!Print_Area</vt:lpstr>
      <vt:lpstr>'UCMP-A03G'!Print_Titles</vt:lpstr>
      <vt:lpstr>マシン型式</vt:lpstr>
      <vt:lpstr>月</vt:lpstr>
      <vt:lpstr>積載</vt:lpstr>
      <vt:lpstr>速度</vt:lpstr>
      <vt:lpstr>日</vt:lpstr>
      <vt:lpstr>年</vt:lpstr>
      <vt:lpstr>用途</vt:lpstr>
    </vt:vector>
  </TitlesOfParts>
  <Company>United Technologies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shirahh</dc:creator>
  <cp:lastModifiedBy>Sato, Takayuki</cp:lastModifiedBy>
  <cp:lastPrinted>2025-08-29T03:09:11Z</cp:lastPrinted>
  <dcterms:created xsi:type="dcterms:W3CDTF">2023-06-07T07:19:53Z</dcterms:created>
  <dcterms:modified xsi:type="dcterms:W3CDTF">2025-11-25T03:59:54Z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0x01010082E04F6844BDC94F8DD503D1089D49C3</vt:lpwstr>
  </property>
  <property fmtid="{D5CDD505-2E9C-101B-9397-08002B2CF9AE}" pid="3" name="Order">
    <vt:r8>2544000</vt:r8>
  </property>
</Properties>
</file>