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BOMCO-LS_パッド/"/>
    </mc:Choice>
  </mc:AlternateContent>
  <xr:revisionPtr revIDLastSave="103" documentId="13_ncr:1_{E8F722AE-AA2E-461C-B8B5-EFB20AD487D4}" xr6:coauthVersionLast="47" xr6:coauthVersionMax="47" xr10:uidLastSave="{02D82E1B-8A34-4AA0-8756-97B29FD5711F}"/>
  <bookViews>
    <workbookView xWindow="-110" yWindow="-110" windowWidth="19420" windowHeight="11500" xr2:uid="{164C0011-D6A3-42C3-B905-268EC4F2E45F}"/>
  </bookViews>
  <sheets>
    <sheet name="UCMP-BOMCO-LS_Ver.6_T" sheetId="51" r:id="rId1"/>
  </sheets>
  <definedNames>
    <definedName name="_xlnm.Print_Area" localSheetId="0">'UCMP-BOMCO-LS_Ver.6_T'!$E$3:$CK$112</definedName>
    <definedName name="_xlnm.Print_Titles" localSheetId="0">'UCMP-BOMCO-LS_Ver.6_T'!$3:$19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Y49" i="51" l="1"/>
  <c r="CY48" i="51"/>
  <c r="CY47" i="51"/>
  <c r="CY46" i="51"/>
  <c r="AU88" i="51" s="1"/>
  <c r="DE110" i="51" l="1"/>
  <c r="DE109" i="51"/>
  <c r="DE108" i="51"/>
  <c r="DE111" i="51"/>
  <c r="DG108" i="51"/>
  <c r="DG111" i="51"/>
  <c r="DG109" i="51"/>
  <c r="DG110" i="51"/>
  <c r="DF110" i="51"/>
  <c r="DF108" i="51"/>
  <c r="DF111" i="51"/>
  <c r="DF109" i="51"/>
  <c r="DH111" i="51"/>
  <c r="DH109" i="51"/>
  <c r="DH110" i="51"/>
  <c r="DH108" i="51"/>
  <c r="DD110" i="51"/>
  <c r="DD108" i="51"/>
  <c r="DD109" i="51"/>
  <c r="DD111" i="51"/>
  <c r="H111" i="51"/>
  <c r="H109" i="51"/>
  <c r="H107" i="51"/>
  <c r="H105" i="51"/>
  <c r="H103" i="51"/>
  <c r="AQ53" i="51" l="1"/>
  <c r="AS43" i="51"/>
  <c r="DE59" i="51"/>
  <c r="DE58" i="51"/>
  <c r="DD59" i="51"/>
  <c r="DD58" i="51"/>
  <c r="DC59" i="51"/>
  <c r="DC58" i="51"/>
  <c r="CG42" i="51"/>
  <c r="BW42" i="51"/>
  <c r="AP28" i="51"/>
  <c r="CX37" i="51" s="1"/>
  <c r="AP24" i="51"/>
  <c r="CX36" i="51" s="1"/>
  <c r="BW51" i="51"/>
  <c r="CG51" i="51"/>
  <c r="CG85" i="51"/>
  <c r="BW85" i="51"/>
  <c r="AT37" i="51"/>
  <c r="BG5" i="51"/>
  <c r="CB72" i="51"/>
  <c r="BW72" i="51"/>
  <c r="CG72" i="51"/>
  <c r="BW57" i="51" l="1"/>
  <c r="CG57" i="51"/>
  <c r="BW22" i="51"/>
  <c r="CG22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W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R10" authorId="1" shapeId="0" xr:uid="{8535A290-A208-44D7-A46E-DA3DE33AAA3C}">
      <text>
        <r>
          <rPr>
            <sz val="9"/>
            <color indexed="81"/>
            <rFont val="ＭＳ Ｐゴシック"/>
            <family val="3"/>
            <charset val="128"/>
          </rPr>
          <t>書式設定変更可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O10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巻上機の型式を選択
20220BD321
20220BD351
20220BD311
20220BD341
20220BD301
20220BD331
20220BZ311
20220BZ301
20220CV331
20220CV301
20220CV311
20220CV321</t>
        </r>
      </text>
    </comment>
    <comment ref="AW12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機種を選択
GeN2 P,R(2T)
GeN2 P,R(2.6T)
GeN2 B(2T)
GeN2 B(2.6T)
</t>
        </r>
      </text>
    </comment>
    <comment ref="BW1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7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N8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88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定格速度の入力により自動で入力される.
銘板記載の値と違う場合は数式を消し銘板値を記載する。</t>
        </r>
      </text>
    </comment>
    <comment ref="BN89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前回実測値を記入</t>
        </r>
      </text>
    </comment>
  </commentList>
</comments>
</file>

<file path=xl/sharedStrings.xml><?xml version="1.0" encoding="utf-8"?>
<sst xmlns="http://schemas.openxmlformats.org/spreadsheetml/2006/main" count="390" uniqueCount="207">
  <si>
    <t>BD321</t>
    <phoneticPr fontId="20"/>
  </si>
  <si>
    <t>BD351</t>
    <phoneticPr fontId="20"/>
  </si>
  <si>
    <t>BD311</t>
    <phoneticPr fontId="20"/>
  </si>
  <si>
    <t>認定番号</t>
    <rPh sb="0" eb="2">
      <t>ニンテイ</t>
    </rPh>
    <rPh sb="2" eb="4">
      <t>バンゴウ</t>
    </rPh>
    <phoneticPr fontId="20"/>
  </si>
  <si>
    <t>型式</t>
    <rPh sb="0" eb="2">
      <t>カタシキ</t>
    </rPh>
    <phoneticPr fontId="20"/>
  </si>
  <si>
    <t>BD341</t>
    <phoneticPr fontId="20"/>
  </si>
  <si>
    <t>BD301</t>
    <phoneticPr fontId="20"/>
  </si>
  <si>
    <t>ENNNUN-1905</t>
    <phoneticPr fontId="20"/>
  </si>
  <si>
    <t>DBGJP-1A</t>
    <phoneticPr fontId="20"/>
  </si>
  <si>
    <t>BD331</t>
    <phoneticPr fontId="20"/>
  </si>
  <si>
    <t>ENNNUN-1906</t>
    <phoneticPr fontId="20"/>
  </si>
  <si>
    <t>DBGJP-2A</t>
    <phoneticPr fontId="20"/>
  </si>
  <si>
    <t>BZ311</t>
    <phoneticPr fontId="20"/>
  </si>
  <si>
    <t>ENNNUN-1907</t>
    <phoneticPr fontId="20"/>
  </si>
  <si>
    <t>DBGJP-3A</t>
    <phoneticPr fontId="20"/>
  </si>
  <si>
    <t>BZ301</t>
    <phoneticPr fontId="20"/>
  </si>
  <si>
    <t>ENNNUN-1908</t>
    <phoneticPr fontId="20"/>
  </si>
  <si>
    <t>DBGJP-4A</t>
    <phoneticPr fontId="20"/>
  </si>
  <si>
    <t>CV331</t>
    <phoneticPr fontId="20"/>
  </si>
  <si>
    <t>ENNNUN-1909</t>
    <phoneticPr fontId="20"/>
  </si>
  <si>
    <t>DBGJP-5A</t>
    <phoneticPr fontId="20"/>
  </si>
  <si>
    <t>CV301</t>
    <phoneticPr fontId="20"/>
  </si>
  <si>
    <t>ENNNUN-1910</t>
    <phoneticPr fontId="20"/>
  </si>
  <si>
    <t>DBGJP-6</t>
    <phoneticPr fontId="20"/>
  </si>
  <si>
    <t>CV311</t>
    <phoneticPr fontId="20"/>
  </si>
  <si>
    <t>ENNNUN-1911</t>
    <phoneticPr fontId="20"/>
  </si>
  <si>
    <t>DBGJP-7</t>
    <phoneticPr fontId="20"/>
  </si>
  <si>
    <t>CV321</t>
    <phoneticPr fontId="20"/>
  </si>
  <si>
    <t>ENNNUN-2459</t>
    <phoneticPr fontId="20"/>
  </si>
  <si>
    <t>DBGJP-2A-A</t>
    <phoneticPr fontId="20"/>
  </si>
  <si>
    <t>動力</t>
    <rPh sb="0" eb="2">
      <t>ドウリョク</t>
    </rPh>
    <phoneticPr fontId="20"/>
  </si>
  <si>
    <t>ブレーキ</t>
    <phoneticPr fontId="20"/>
  </si>
  <si>
    <t>巻上機</t>
    <rPh sb="0" eb="2">
      <t>マキアゲ</t>
    </rPh>
    <rPh sb="2" eb="3">
      <t>キ</t>
    </rPh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</si>
  <si>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</si>
  <si>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プログラム</t>
    <phoneticPr fontId="20"/>
  </si>
  <si>
    <t>ＧＥＣＢ</t>
    <phoneticPr fontId="20"/>
  </si>
  <si>
    <t>特定距離</t>
    <rPh sb="0" eb="2">
      <t>トクテイ</t>
    </rPh>
    <rPh sb="2" eb="4">
      <t>キョリ</t>
    </rPh>
    <phoneticPr fontId="20"/>
  </si>
  <si>
    <t>リレー</t>
    <phoneticPr fontId="20"/>
  </si>
  <si>
    <t>年</t>
    <rPh sb="0" eb="1">
      <t>ネン</t>
    </rPh>
    <phoneticPr fontId="20"/>
  </si>
  <si>
    <t>回数</t>
    <rPh sb="0" eb="2">
      <t>カイスウ</t>
    </rPh>
    <phoneticPr fontId="20"/>
  </si>
  <si>
    <t>JAA31414LAA</t>
    <phoneticPr fontId="20"/>
  </si>
  <si>
    <t>JAA26807CEZ164</t>
    <phoneticPr fontId="20"/>
  </si>
  <si>
    <t>±60mm±15mm</t>
    <phoneticPr fontId="20"/>
  </si>
  <si>
    <t>S1,S2,UDX</t>
    <phoneticPr fontId="20"/>
  </si>
  <si>
    <t>規定部品の形式</t>
  </si>
  <si>
    <t>(1)</t>
  </si>
  <si>
    <t>通番</t>
    <rPh sb="0" eb="2">
      <t>ツウバン</t>
    </rPh>
    <phoneticPr fontId="29"/>
  </si>
  <si>
    <t>検査項目</t>
  </si>
  <si>
    <t>■番号■</t>
    <rPh sb="1" eb="3">
      <t>バンゴウ</t>
    </rPh>
    <phoneticPr fontId="20"/>
  </si>
  <si>
    <t>検査事項2</t>
  </si>
  <si>
    <t>検査事項3</t>
  </si>
  <si>
    <t>検査事項4</t>
  </si>
  <si>
    <t>-</t>
  </si>
  <si>
    <t>(1)</t>
    <phoneticPr fontId="20"/>
  </si>
  <si>
    <t>型式</t>
  </si>
  <si>
    <t>作動の状況</t>
  </si>
  <si>
    <t>(2)</t>
  </si>
  <si>
    <t>(3)</t>
  </si>
  <si>
    <t>(4)</t>
  </si>
  <si>
    <t>(5)</t>
  </si>
  <si>
    <t>制動面の油の流出状況</t>
  </si>
  <si>
    <t>油排出場所の油の流出状況</t>
  </si>
  <si>
    <t>(6)</t>
  </si>
  <si>
    <t>ﾊﾟｯﾄﾞの厚さの状況</t>
  </si>
  <si>
    <t>ﾊﾟｯﾄﾞの状況</t>
  </si>
  <si>
    <t>ﾌﾞﾚｰｷﾊﾟｯﾄﾞの動作感知装置</t>
  </si>
  <si>
    <t>制動力の状況</t>
  </si>
  <si>
    <t>検査項目プルダウン(2)</t>
  </si>
  <si>
    <t>検査項目プルダウン(3)</t>
  </si>
  <si>
    <t>検査項目プルダウン(4)</t>
  </si>
  <si>
    <t>検査項目プルダウン(5)</t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</si>
  <si>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</si>
  <si>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</si>
  <si>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</si>
  <si>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積載量 :</t>
    <rPh sb="0" eb="3">
      <t>セキサイリョウ</t>
    </rPh>
    <phoneticPr fontId="20"/>
  </si>
  <si>
    <t>ｋｇ</t>
    <phoneticPr fontId="20"/>
  </si>
  <si>
    <t>巻上機型式</t>
    <rPh sb="0" eb="2">
      <t>マキアゲ</t>
    </rPh>
    <rPh sb="2" eb="3">
      <t>キ</t>
    </rPh>
    <rPh sb="3" eb="5">
      <t>カタシキ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</si>
  <si>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</si>
  <si>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</si>
  <si>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定格速度 :</t>
    <rPh sb="0" eb="2">
      <t>テイカク</t>
    </rPh>
    <rPh sb="2" eb="4">
      <t>ソクド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</si>
  <si>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</si>
  <si>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>機　種 :</t>
    <rPh sb="0" eb="1">
      <t>キ</t>
    </rPh>
    <rPh sb="2" eb="3">
      <t>シュ</t>
    </rPh>
    <phoneticPr fontId="20"/>
  </si>
  <si>
    <t xml:space="preserve">検査者氏名           </t>
    <rPh sb="0" eb="2">
      <t>ケンサ</t>
    </rPh>
    <rPh sb="2" eb="3">
      <t>シャ</t>
    </rPh>
    <rPh sb="3" eb="5">
      <t>シメイ</t>
    </rPh>
    <phoneticPr fontId="20"/>
  </si>
  <si>
    <t>検査日 :</t>
    <rPh sb="0" eb="3">
      <t>ケンサビ</t>
    </rPh>
    <phoneticPr fontId="20"/>
  </si>
  <si>
    <t>令和</t>
    <rPh sb="0" eb="1">
      <t>レイ</t>
    </rPh>
    <rPh sb="1" eb="2">
      <t>ワ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</si>
  <si>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</si>
  <si>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</si>
  <si>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</si>
  <si>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</si>
  <si>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</si>
  <si>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</si>
  <si>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</si>
  <si>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</si>
  <si>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</si>
  <si>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</si>
  <si>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指摘なし</t>
    <rPh sb="0" eb="2">
      <t>シテキ</t>
    </rPh>
    <phoneticPr fontId="20"/>
  </si>
  <si>
    <t>要重点  点検</t>
    <rPh sb="0" eb="1">
      <t>ヨウ</t>
    </rPh>
    <rPh sb="1" eb="3">
      <t>ジュウテン</t>
    </rPh>
    <rPh sb="5" eb="7">
      <t>テンケン</t>
    </rPh>
    <phoneticPr fontId="20"/>
  </si>
  <si>
    <t>要是正</t>
    <rPh sb="0" eb="1">
      <t>ヨウ</t>
    </rPh>
    <rPh sb="1" eb="3">
      <t>ゼセイ</t>
    </rPh>
    <phoneticPr fontId="20"/>
  </si>
  <si>
    <t>安全制御ﾌﾟﾛｸﾞﾗﾑ</t>
    <rPh sb="0" eb="2">
      <t>アンゼン</t>
    </rPh>
    <rPh sb="2" eb="4">
      <t>セイギョ</t>
    </rPh>
    <phoneticPr fontId="20"/>
  </si>
  <si>
    <t>安全制御プログラムの型式を確認する。</t>
    <rPh sb="0" eb="2">
      <t>アンゼン</t>
    </rPh>
    <rPh sb="2" eb="4">
      <t>セイギョ</t>
    </rPh>
    <rPh sb="10" eb="12">
      <t>カタシキ</t>
    </rPh>
    <rPh sb="13" eb="15">
      <t>カクニン</t>
    </rPh>
    <phoneticPr fontId="20"/>
  </si>
  <si>
    <t>プログラムが認定を受けた型式と同一でないこと。</t>
    <rPh sb="6" eb="8">
      <t>ニンテイ</t>
    </rPh>
    <rPh sb="9" eb="10">
      <t>ウ</t>
    </rPh>
    <rPh sb="12" eb="14">
      <t>カタシキ</t>
    </rPh>
    <rPh sb="15" eb="17">
      <t>ドウイツ</t>
    </rPh>
    <phoneticPr fontId="20"/>
  </si>
  <si>
    <t>プログラムバージョン</t>
    <phoneticPr fontId="20"/>
  </si>
  <si>
    <t>ー</t>
    <phoneticPr fontId="20"/>
  </si>
  <si>
    <t>プログラムバージョン若しくは基盤型式を記入すると自動で判定される。（片方だけで可）</t>
    <rPh sb="10" eb="11">
      <t>モ</t>
    </rPh>
    <rPh sb="14" eb="16">
      <t>キバン</t>
    </rPh>
    <rPh sb="16" eb="18">
      <t>カタシキ</t>
    </rPh>
    <rPh sb="19" eb="21">
      <t>キニュウ</t>
    </rPh>
    <rPh sb="24" eb="26">
      <t>ジドウ</t>
    </rPh>
    <rPh sb="27" eb="29">
      <t>ハンテイ</t>
    </rPh>
    <rPh sb="34" eb="36">
      <t>カタホウ</t>
    </rPh>
    <rPh sb="39" eb="40">
      <t>カ</t>
    </rPh>
    <phoneticPr fontId="20"/>
  </si>
  <si>
    <t>元号</t>
    <rPh sb="0" eb="2">
      <t>ゲンゴウ</t>
    </rPh>
    <phoneticPr fontId="20"/>
  </si>
  <si>
    <t>〇</t>
    <phoneticPr fontId="20"/>
  </si>
  <si>
    <t>昭和</t>
    <rPh sb="0" eb="2">
      <t>ショウワ</t>
    </rPh>
    <phoneticPr fontId="20"/>
  </si>
  <si>
    <t>型式：</t>
    <rPh sb="0" eb="2">
      <t>カタシキ</t>
    </rPh>
    <phoneticPr fontId="20"/>
  </si>
  <si>
    <t>平成</t>
    <rPh sb="0" eb="2">
      <t>ヘイセイ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</si>
  <si>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5">
      <t>ドウイツ</t>
    </rPh>
    <phoneticPr fontId="20"/>
  </si>
  <si>
    <t>GECB型式</t>
    <rPh sb="4" eb="6">
      <t>カタシキ</t>
    </rPh>
    <phoneticPr fontId="20"/>
  </si>
  <si>
    <t>作動の状況</t>
    <rPh sb="0" eb="2">
      <t>サドウ</t>
    </rPh>
    <rPh sb="3" eb="5">
      <t>ジョウキョウ</t>
    </rPh>
    <phoneticPr fontId="20"/>
  </si>
  <si>
    <t>ドアゾーン外で走行中に戸開状態にして模擬した場合の動作を確認する。</t>
    <rPh sb="5" eb="6">
      <t>ガイ</t>
    </rPh>
    <rPh sb="7" eb="10">
      <t>ソウコウチュウ</t>
    </rPh>
    <rPh sb="11" eb="12">
      <t>ト</t>
    </rPh>
    <rPh sb="12" eb="13">
      <t>カイ</t>
    </rPh>
    <rPh sb="13" eb="15">
      <t>ジョウタイ</t>
    </rPh>
    <rPh sb="18" eb="20">
      <t>モギ</t>
    </rPh>
    <rPh sb="22" eb="24">
      <t>バアイ</t>
    </rPh>
    <rPh sb="25" eb="27">
      <t>ドウサ</t>
    </rPh>
    <rPh sb="28" eb="30">
      <t>カクニン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</si>
  <si>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</si>
  <si>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手動で判定する。</t>
    <rPh sb="0" eb="2">
      <t>シュドウ</t>
    </rPh>
    <rPh sb="3" eb="5">
      <t>ハンテイ</t>
    </rPh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</si>
  <si>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</si>
  <si>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（</t>
    <phoneticPr fontId="20"/>
  </si>
  <si>
    <t>）</t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</si>
  <si>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</si>
  <si>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取付けの状況</t>
    <rPh sb="0" eb="2">
      <t>トリツ</t>
    </rPh>
    <rPh sb="4" eb="6">
      <t>ジョウキョウ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</si>
  <si>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</si>
  <si>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</si>
  <si>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長さ</t>
    <rPh sb="0" eb="1">
      <t>ナガ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</si>
  <si>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</si>
  <si>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</si>
  <si>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規定値 :</t>
    <rPh sb="0" eb="2">
      <t>キテイ</t>
    </rPh>
    <rPh sb="2" eb="3">
      <t>チ</t>
    </rPh>
    <phoneticPr fontId="20"/>
  </si>
  <si>
    <t>mm未満であること｡</t>
    <rPh sb="2" eb="4">
      <t>ミマン</t>
    </rPh>
    <phoneticPr fontId="20"/>
  </si>
  <si>
    <t>mm</t>
    <phoneticPr fontId="20"/>
  </si>
  <si>
    <t>R.P(2T)</t>
  </si>
  <si>
    <t>GeN2 P.R(2T)</t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</si>
  <si>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</si>
  <si>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</si>
  <si>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GeN2 P.R(2.6T)</t>
  </si>
  <si>
    <t>GeN2 B(2T)</t>
  </si>
  <si>
    <t>過度の変形があること。</t>
    <rPh sb="0" eb="2">
      <t>カド</t>
    </rPh>
    <rPh sb="3" eb="5">
      <t>ヘンケイ</t>
    </rPh>
    <phoneticPr fontId="20"/>
  </si>
  <si>
    <t>GeN2 B(2.6T)</t>
  </si>
  <si>
    <t>動作確認</t>
    <rPh sb="0" eb="2">
      <t>ドウサ</t>
    </rPh>
    <rPh sb="2" eb="4">
      <t>カクニン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</si>
  <si>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</si>
  <si>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</si>
  <si>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</si>
  <si>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</si>
  <si>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</si>
  <si>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</si>
  <si>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目視により確認する｡</t>
    <rPh sb="0" eb="2">
      <t>モクシ</t>
    </rPh>
    <rPh sb="5" eb="7">
      <t>カクニン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</si>
  <si>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</si>
  <si>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</si>
  <si>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規定部品の動作回数又は経過時間が規定値を超えている事｡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rPh sb="25" eb="26">
      <t>コト</t>
    </rPh>
    <phoneticPr fontId="20"/>
  </si>
  <si>
    <t>S1,S2 :</t>
    <phoneticPr fontId="20"/>
  </si>
  <si>
    <t>各リレーの経年及び動作回数を記入すると自動で判定される。</t>
    <rPh sb="0" eb="1">
      <t>カク</t>
    </rPh>
    <rPh sb="5" eb="7">
      <t>ケイネン</t>
    </rPh>
    <rPh sb="7" eb="8">
      <t>オヨ</t>
    </rPh>
    <rPh sb="9" eb="11">
      <t>ドウサ</t>
    </rPh>
    <rPh sb="11" eb="13">
      <t>カイスウ</t>
    </rPh>
    <rPh sb="14" eb="16">
      <t>キニュウ</t>
    </rPh>
    <rPh sb="19" eb="21">
      <t>ジドウ</t>
    </rPh>
    <rPh sb="22" eb="24">
      <t>ハンテイ</t>
    </rPh>
    <phoneticPr fontId="20"/>
  </si>
  <si>
    <t>総合</t>
    <rPh sb="0" eb="2">
      <t>ソウゴウ</t>
    </rPh>
    <phoneticPr fontId="20"/>
  </si>
  <si>
    <t>S1,S2</t>
    <phoneticPr fontId="20"/>
  </si>
  <si>
    <t>万回</t>
    <rPh sb="0" eb="2">
      <t>マンカイ</t>
    </rPh>
    <phoneticPr fontId="20"/>
  </si>
  <si>
    <t>UDX</t>
    <phoneticPr fontId="20"/>
  </si>
  <si>
    <t xml:space="preserve">S1,S2 : </t>
    <phoneticPr fontId="20"/>
  </si>
  <si>
    <t>UDX :</t>
    <phoneticPr fontId="20"/>
  </si>
  <si>
    <t>R.P(2.6T)</t>
  </si>
  <si>
    <t>(5)</t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</si>
  <si>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</si>
  <si>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</si>
  <si>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</si>
  <si>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ｼｰﾙ部から油が流出していること</t>
    <rPh sb="3" eb="4">
      <t>ブ</t>
    </rPh>
    <rPh sb="6" eb="7">
      <t>アブラ</t>
    </rPh>
    <rPh sb="8" eb="10">
      <t>リュウシュツ</t>
    </rPh>
    <phoneticPr fontId="20"/>
  </si>
  <si>
    <t>(6)</t>
    <phoneticPr fontId="20"/>
  </si>
  <si>
    <t>パッドの厚さの状況</t>
    <rPh sb="4" eb="5">
      <t>アツ</t>
    </rPh>
    <rPh sb="7" eb="9">
      <t>ジョウキョウ</t>
    </rPh>
    <phoneticPr fontId="20"/>
  </si>
  <si>
    <t>可動制動板とコイルケースの隙間を測定する。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</si>
  <si>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B(2T)</t>
  </si>
  <si>
    <t>隙間が0.45mmを超えること。（要是正）</t>
    <rPh sb="0" eb="2">
      <t>スキマ</t>
    </rPh>
    <rPh sb="10" eb="11">
      <t>コ</t>
    </rPh>
    <phoneticPr fontId="20"/>
  </si>
  <si>
    <t>パッドの状況</t>
    <rPh sb="4" eb="6">
      <t>ジョウキョウ</t>
    </rPh>
    <phoneticPr fontId="20"/>
  </si>
  <si>
    <t>B(2.6T)</t>
  </si>
  <si>
    <t>ブレーキパッドの動作感知装置</t>
    <rPh sb="8" eb="10">
      <t>ドウサ</t>
    </rPh>
    <rPh sb="10" eb="12">
      <t>カンチ</t>
    </rPh>
    <rPh sb="12" eb="14">
      <t>ソウチ</t>
    </rPh>
    <phoneticPr fontId="20"/>
  </si>
  <si>
    <t>ブレーキ開放時及び締結時の動作感知装置の接点信号を確認する。</t>
    <rPh sb="4" eb="6">
      <t>カイホウ</t>
    </rPh>
    <rPh sb="6" eb="7">
      <t>ジ</t>
    </rPh>
    <rPh sb="7" eb="8">
      <t>オヨ</t>
    </rPh>
    <rPh sb="9" eb="11">
      <t>テイケツ</t>
    </rPh>
    <rPh sb="11" eb="12">
      <t>ジ</t>
    </rPh>
    <rPh sb="13" eb="15">
      <t>ドウサ</t>
    </rPh>
    <rPh sb="15" eb="17">
      <t>カンチ</t>
    </rPh>
    <rPh sb="17" eb="19">
      <t>ソウチ</t>
    </rPh>
    <rPh sb="20" eb="22">
      <t>セッテン</t>
    </rPh>
    <rPh sb="22" eb="24">
      <t>シンゴウ</t>
    </rPh>
    <rPh sb="25" eb="27">
      <t>カクニン</t>
    </rPh>
    <phoneticPr fontId="20"/>
  </si>
  <si>
    <t>ブレーキの開閉と接点信号が一致していないこと。</t>
    <rPh sb="5" eb="7">
      <t>カイヘイ</t>
    </rPh>
    <rPh sb="8" eb="10">
      <t>セッテン</t>
    </rPh>
    <rPh sb="10" eb="12">
      <t>シンゴウ</t>
    </rPh>
    <rPh sb="13" eb="15">
      <t>イッチ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</si>
  <si>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</si>
  <si>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ブレーキ両側制動を確認する｡（定格速度）</t>
    <rPh sb="4" eb="6">
      <t>リョウガワ</t>
    </rPh>
    <rPh sb="6" eb="8">
      <t>セイドウ</t>
    </rPh>
    <rPh sb="9" eb="11">
      <t>カクニン</t>
    </rPh>
    <rPh sb="15" eb="17">
      <t>テイカク</t>
    </rPh>
    <rPh sb="17" eb="19">
      <t>ソクド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</si>
  <si>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</si>
  <si>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t>制動距離を記入すると自動で判定される。</t>
    <rPh sb="0" eb="4">
      <t>セイドウキョリ</t>
    </rPh>
    <rPh sb="5" eb="7">
      <t>キニュウ</t>
    </rPh>
    <rPh sb="10" eb="12">
      <t>ジドウ</t>
    </rPh>
    <rPh sb="13" eb="15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</si>
  <si>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</si>
  <si>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規定値:</t>
    <rPh sb="0" eb="3">
      <t>キテイチ</t>
    </rPh>
    <phoneticPr fontId="20"/>
  </si>
  <si>
    <t>前　回:</t>
    <rPh sb="0" eb="1">
      <t>マエ</t>
    </rPh>
    <rPh sb="2" eb="3">
      <t>カイ</t>
    </rPh>
    <phoneticPr fontId="20"/>
  </si>
  <si>
    <t>上記(1)～(6)の検査結果で｢要是正｣又は｢要重点点検｣および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32" eb="34">
      <t>ベッキ</t>
    </rPh>
    <rPh sb="34" eb="35">
      <t>ダイ</t>
    </rPh>
    <rPh sb="35" eb="37">
      <t>イチゴウ</t>
    </rPh>
    <rPh sb="57" eb="59">
      <t>ケンサ</t>
    </rPh>
    <rPh sb="59" eb="61">
      <t>ケッカ</t>
    </rPh>
    <rPh sb="63" eb="64">
      <t>ヨウ</t>
    </rPh>
    <rPh sb="64" eb="66">
      <t>ゼセイ</t>
    </rPh>
    <rPh sb="67" eb="68">
      <t>マタ</t>
    </rPh>
    <rPh sb="70" eb="71">
      <t>ヨウ</t>
    </rPh>
    <rPh sb="71" eb="73">
      <t>ジュウテン</t>
    </rPh>
    <rPh sb="73" eb="75">
      <t>テンケン</t>
    </rPh>
    <rPh sb="77" eb="79">
      <t>ハンテイ</t>
    </rPh>
    <rPh sb="82" eb="84">
      <t>バアイ</t>
    </rPh>
    <rPh sb="86" eb="88">
      <t>ベッキ</t>
    </rPh>
    <rPh sb="88" eb="89">
      <t>ダイ</t>
    </rPh>
    <rPh sb="89" eb="91">
      <t>イチゴウ</t>
    </rPh>
    <rPh sb="97" eb="98">
      <t>ト</t>
    </rPh>
    <rPh sb="98" eb="99">
      <t>カイ</t>
    </rPh>
    <rPh sb="99" eb="101">
      <t>ソウコウ</t>
    </rPh>
    <rPh sb="101" eb="103">
      <t>ホゴ</t>
    </rPh>
    <rPh sb="103" eb="105">
      <t>ソウチ</t>
    </rPh>
    <rPh sb="107" eb="109">
      <t>ケンサ</t>
    </rPh>
    <rPh sb="109" eb="111">
      <t>ケッカ</t>
    </rPh>
    <rPh sb="113" eb="114">
      <t>ヨウ</t>
    </rPh>
    <rPh sb="114" eb="116">
      <t>ゼセイ</t>
    </rPh>
    <rPh sb="117" eb="118">
      <t>マタ</t>
    </rPh>
    <rPh sb="120" eb="121">
      <t>ヨウ</t>
    </rPh>
    <rPh sb="121" eb="123">
      <t>ジュウテン</t>
    </rPh>
    <rPh sb="123" eb="125">
      <t>テンケン</t>
    </rPh>
    <rPh sb="127" eb="129">
      <t>ハンテイ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</si>
  <si>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</si>
  <si>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</si>
  <si>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</si>
  <si>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</si>
  <si>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改善（予定）</t>
    <rPh sb="0" eb="2">
      <t>カイゼン</t>
    </rPh>
    <rPh sb="3" eb="5">
      <t>ヨテイ</t>
    </rPh>
    <phoneticPr fontId="20"/>
  </si>
  <si>
    <t>検査事項1</t>
  </si>
  <si>
    <t>安全制御ﾌﾟﾛｸﾞﾗﾑ</t>
  </si>
  <si>
    <t>なし</t>
  </si>
  <si>
    <t>年月</t>
    <rPh sb="0" eb="1">
      <t>ネン</t>
    </rPh>
    <rPh sb="1" eb="2">
      <t>ツキ</t>
    </rPh>
    <phoneticPr fontId="20"/>
  </si>
  <si>
    <t>つま先保護板</t>
  </si>
  <si>
    <t>取付けの状況</t>
  </si>
  <si>
    <t>長さ</t>
  </si>
  <si>
    <t>特定距離感知装置</t>
  </si>
  <si>
    <t>動作確認</t>
  </si>
  <si>
    <t>部品</t>
  </si>
  <si>
    <t>規定部品の交換基準</t>
  </si>
  <si>
    <t>巻上機</t>
  </si>
  <si>
    <t>ﾌﾞﾚｰｷ</t>
  </si>
  <si>
    <t>検査項目プルダウン(1)</t>
  </si>
  <si>
    <t>E103</t>
    <phoneticPr fontId="20"/>
  </si>
  <si>
    <t>E105</t>
    <phoneticPr fontId="20"/>
  </si>
  <si>
    <t>E107</t>
  </si>
  <si>
    <t>E109</t>
  </si>
  <si>
    <t>E111</t>
  </si>
  <si>
    <t>m/min</t>
    <phoneticPr fontId="20"/>
  </si>
  <si>
    <t>パッドに欠損､割れがあること。
又は剥離していること｡</t>
    <rPh sb="4" eb="6">
      <t>ケッソン</t>
    </rPh>
    <rPh sb="7" eb="8">
      <t>ワ</t>
    </rPh>
    <rPh sb="16" eb="17">
      <t>マタ</t>
    </rPh>
    <rPh sb="18" eb="20">
      <t>ハクリ</t>
    </rPh>
    <phoneticPr fontId="20"/>
  </si>
  <si>
    <t>発行 :令和  2年 3月 11日Ver.6T</t>
    <rPh sb="4" eb="5">
      <t>レイ</t>
    </rPh>
    <rPh sb="5" eb="6">
      <t>ワ</t>
    </rPh>
    <phoneticPr fontId="20"/>
  </si>
  <si>
    <t>隙間が0.40mmを超えること。（要重点点検）</t>
    <rPh sb="0" eb="2">
      <t>スキマ</t>
    </rPh>
    <rPh sb="10" eb="11">
      <t>コ</t>
    </rPh>
    <rPh sb="17" eb="18">
      <t>ヨウ</t>
    </rPh>
    <rPh sb="18" eb="20">
      <t>ジュウテン</t>
    </rPh>
    <rPh sb="20" eb="22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</si>
</sst>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0" formatCode="0.00_ 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4"/>
      <name val="ＭＳ Ｐゴシック"/>
      <family val="3"/>
      <charset val="128"/>
    </font>
    <font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305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13" xfId="0" applyFont="1" applyBorder="1">
      <alignment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7" fillId="0" borderId="0" xfId="0" applyFont="1">
      <alignment vertical="center"/>
    </xf>
    <xf numFmtId="3" fontId="1" fillId="0" borderId="0" xfId="0" applyNumberFormat="1" applyFont="1">
      <alignment vertical="center"/>
    </xf>
    <xf numFmtId="3" fontId="21" fillId="0" borderId="13" xfId="0" applyNumberFormat="1" applyFont="1" applyBorder="1">
      <alignment vertical="center"/>
    </xf>
    <xf numFmtId="0" fontId="21" fillId="0" borderId="16" xfId="0" applyFont="1" applyBorder="1">
      <alignment vertical="center"/>
    </xf>
    <xf numFmtId="0" fontId="21" fillId="0" borderId="13" xfId="0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0" xfId="0" applyNumberFormat="1" applyFont="1">
      <alignment vertical="center"/>
    </xf>
    <xf numFmtId="0" fontId="20" fillId="0" borderId="13" xfId="0" applyFont="1" applyBorder="1">
      <alignment vertical="center"/>
    </xf>
    <xf numFmtId="49" fontId="31" fillId="0" borderId="13" xfId="0" applyNumberFormat="1" applyFont="1" applyBorder="1">
      <alignment vertical="center"/>
    </xf>
    <xf numFmtId="0" fontId="31" fillId="0" borderId="13" xfId="0" applyFont="1" applyBorder="1">
      <alignment vertical="center"/>
    </xf>
    <xf numFmtId="0" fontId="31" fillId="0" borderId="0" xfId="0" applyFont="1">
      <alignment vertical="center"/>
    </xf>
    <xf numFmtId="0" fontId="20" fillId="0" borderId="0" xfId="0" applyFont="1">
      <alignment vertical="center"/>
    </xf>
    <xf numFmtId="0" fontId="32" fillId="24" borderId="13" xfId="0" applyFont="1" applyFill="1" applyBorder="1">
      <alignment vertical="center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21" fillId="0" borderId="0" xfId="0" applyFont="1" applyAlignment="1" applyProtection="1">
      <protection hidden="1"/>
    </xf>
    <xf numFmtId="0" fontId="21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5" xfId="0" applyBorder="1" applyProtection="1">
      <alignment vertical="center"/>
      <protection hidden="1"/>
    </xf>
    <xf numFmtId="0" fontId="0" fillId="0" borderId="38" xfId="0" applyBorder="1" applyProtection="1">
      <alignment vertical="center"/>
      <protection hidden="1"/>
    </xf>
    <xf numFmtId="0" fontId="21" fillId="0" borderId="36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38" xfId="0" applyFont="1" applyBorder="1" applyProtection="1">
      <alignment vertical="center"/>
      <protection hidden="1"/>
    </xf>
    <xf numFmtId="0" fontId="21" fillId="0" borderId="38" xfId="0" applyFont="1" applyBorder="1" applyProtection="1">
      <alignment vertical="center"/>
      <protection hidden="1"/>
    </xf>
    <xf numFmtId="0" fontId="21" fillId="0" borderId="39" xfId="0" applyFont="1" applyBorder="1" applyProtection="1">
      <alignment vertical="center"/>
      <protection hidden="1"/>
    </xf>
    <xf numFmtId="0" fontId="21" fillId="0" borderId="40" xfId="0" applyFont="1" applyBorder="1" applyAlignment="1" applyProtection="1">
      <alignment horizontal="center" vertical="center"/>
      <protection hidden="1"/>
    </xf>
    <xf numFmtId="0" fontId="23" fillId="0" borderId="40" xfId="0" applyFont="1" applyBorder="1" applyProtection="1">
      <alignment vertical="center"/>
      <protection hidden="1"/>
    </xf>
    <xf numFmtId="0" fontId="23" fillId="0" borderId="41" xfId="0" applyFont="1" applyBorder="1" applyProtection="1">
      <alignment vertical="center"/>
      <protection hidden="1"/>
    </xf>
    <xf numFmtId="0" fontId="21" fillId="0" borderId="40" xfId="0" applyFont="1" applyBorder="1" applyAlignment="1" applyProtection="1">
      <alignment horizontal="center" vertical="center"/>
      <protection locked="0" hidden="1"/>
    </xf>
    <xf numFmtId="0" fontId="21" fillId="0" borderId="40" xfId="0" applyFont="1" applyBorder="1" applyProtection="1">
      <alignment vertical="center"/>
      <protection hidden="1"/>
    </xf>
    <xf numFmtId="0" fontId="21" fillId="0" borderId="41" xfId="0" applyFont="1" applyBorder="1" applyProtection="1">
      <alignment vertical="center"/>
      <protection hidden="1"/>
    </xf>
    <xf numFmtId="0" fontId="21" fillId="0" borderId="42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43" xfId="0" applyFont="1" applyBorder="1" applyProtection="1">
      <alignment vertical="center"/>
      <protection hidden="1"/>
    </xf>
    <xf numFmtId="0" fontId="0" fillId="0" borderId="10" xfId="0" applyBorder="1" applyProtection="1">
      <alignment vertical="center"/>
      <protection hidden="1"/>
    </xf>
    <xf numFmtId="0" fontId="0" fillId="0" borderId="43" xfId="0" applyBorder="1" applyProtection="1">
      <alignment vertical="center"/>
      <protection hidden="1"/>
    </xf>
    <xf numFmtId="0" fontId="22" fillId="0" borderId="38" xfId="0" applyFont="1" applyBorder="1" applyAlignment="1" applyProtection="1">
      <alignment horizontal="left" vertical="center"/>
      <protection hidden="1"/>
    </xf>
    <xf numFmtId="0" fontId="0" fillId="0" borderId="36" xfId="0" applyBorder="1" applyProtection="1">
      <alignment vertical="center"/>
      <protection hidden="1"/>
    </xf>
    <xf numFmtId="0" fontId="0" fillId="0" borderId="0" xfId="0" applyProtection="1">
      <alignment vertical="center"/>
      <protection locked="0" hidden="1"/>
    </xf>
    <xf numFmtId="0" fontId="22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44" xfId="0" applyBorder="1" applyProtection="1">
      <alignment vertical="center"/>
      <protection hidden="1"/>
    </xf>
    <xf numFmtId="0" fontId="0" fillId="0" borderId="42" xfId="0" applyBorder="1" applyProtection="1">
      <alignment vertical="center"/>
      <protection hidden="1"/>
    </xf>
    <xf numFmtId="0" fontId="21" fillId="0" borderId="10" xfId="0" applyFont="1" applyBorder="1" applyAlignment="1" applyProtection="1">
      <protection locked="0" hidden="1"/>
    </xf>
    <xf numFmtId="0" fontId="22" fillId="0" borderId="10" xfId="0" applyFont="1" applyBorder="1" applyAlignment="1" applyProtection="1">
      <protection hidden="1"/>
    </xf>
    <xf numFmtId="0" fontId="21" fillId="0" borderId="36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38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44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center"/>
      <protection locked="0" hidden="1"/>
    </xf>
    <xf numFmtId="0" fontId="22" fillId="0" borderId="12" xfId="0" applyFont="1" applyBorder="1" applyAlignment="1" applyProtection="1">
      <alignment horizont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44" xfId="0" applyFont="1" applyBorder="1" applyProtection="1">
      <alignment vertical="center"/>
      <protection hidden="1"/>
    </xf>
    <xf numFmtId="0" fontId="21" fillId="0" borderId="37" xfId="0" applyFont="1" applyBorder="1" applyAlignment="1" applyProtection="1">
      <alignment vertical="top"/>
      <protection hidden="1"/>
    </xf>
    <xf numFmtId="0" fontId="21" fillId="0" borderId="14" xfId="0" applyFont="1" applyBorder="1" applyAlignment="1" applyProtection="1">
      <protection hidden="1"/>
    </xf>
    <xf numFmtId="0" fontId="0" fillId="0" borderId="14" xfId="0" applyBorder="1" applyProtection="1">
      <alignment vertical="center"/>
      <protection hidden="1"/>
    </xf>
    <xf numFmtId="0" fontId="21" fillId="0" borderId="14" xfId="0" applyFont="1" applyBorder="1" applyAlignment="1" applyProtection="1">
      <protection locked="0" hidden="1"/>
    </xf>
    <xf numFmtId="0" fontId="22" fillId="0" borderId="14" xfId="0" applyFont="1" applyBorder="1" applyAlignment="1" applyProtection="1">
      <protection hidden="1"/>
    </xf>
    <xf numFmtId="0" fontId="21" fillId="0" borderId="14" xfId="0" applyFont="1" applyBorder="1" applyAlignment="1" applyProtection="1">
      <alignment vertical="top"/>
      <protection hidden="1"/>
    </xf>
    <xf numFmtId="0" fontId="21" fillId="0" borderId="15" xfId="0" applyFont="1" applyBorder="1" applyAlignment="1" applyProtection="1">
      <alignment vertical="top"/>
      <protection hidden="1"/>
    </xf>
    <xf numFmtId="0" fontId="21" fillId="0" borderId="36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38" xfId="0" applyFont="1" applyBorder="1" applyAlignment="1" applyProtection="1">
      <alignment vertical="top"/>
      <protection hidden="1"/>
    </xf>
    <xf numFmtId="0" fontId="21" fillId="0" borderId="39" xfId="0" applyFont="1" applyBorder="1" applyAlignment="1" applyProtection="1">
      <alignment vertical="top"/>
      <protection hidden="1"/>
    </xf>
    <xf numFmtId="0" fontId="21" fillId="0" borderId="40" xfId="0" applyFont="1" applyBorder="1" applyAlignment="1" applyProtection="1">
      <alignment vertical="top"/>
      <protection hidden="1"/>
    </xf>
    <xf numFmtId="0" fontId="21" fillId="0" borderId="41" xfId="0" applyFont="1" applyBorder="1" applyAlignment="1" applyProtection="1">
      <alignment vertical="top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43" xfId="0" applyFont="1" applyBorder="1" applyAlignment="1" applyProtection="1">
      <alignment horizontal="center" vertical="center"/>
      <protection hidden="1"/>
    </xf>
    <xf numFmtId="0" fontId="21" fillId="0" borderId="3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21" fillId="0" borderId="36" xfId="0" applyFont="1" applyBorder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44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3" fontId="21" fillId="0" borderId="17" xfId="0" applyNumberFormat="1" applyFont="1" applyBorder="1" applyAlignment="1">
      <alignment horizontal="left" vertical="center"/>
    </xf>
    <xf numFmtId="3" fontId="21" fillId="0" borderId="18" xfId="0" applyNumberFormat="1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35" xfId="0" applyFont="1" applyBorder="1" applyAlignment="1" applyProtection="1">
      <alignment horizontal="left" vertical="center" wrapText="1"/>
      <protection hidden="1"/>
    </xf>
    <xf numFmtId="0" fontId="21" fillId="0" borderId="36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2" xfId="0" applyFont="1" applyBorder="1" applyAlignment="1" applyProtection="1">
      <alignment horizontal="center"/>
      <protection locked="0" hidden="1"/>
    </xf>
    <xf numFmtId="0" fontId="21" fillId="0" borderId="37" xfId="0" applyFont="1" applyBorder="1" applyAlignment="1" applyProtection="1">
      <alignment vertical="center" shrinkToFit="1"/>
      <protection hidden="1"/>
    </xf>
    <xf numFmtId="0" fontId="21" fillId="0" borderId="14" xfId="0" applyFont="1" applyBorder="1" applyAlignment="1" applyProtection="1">
      <alignment vertical="center" shrinkToFit="1"/>
      <protection hidden="1"/>
    </xf>
    <xf numFmtId="0" fontId="21" fillId="0" borderId="15" xfId="0" applyFont="1" applyBorder="1" applyAlignment="1" applyProtection="1">
      <alignment vertical="center" shrinkToFit="1"/>
      <protection hidden="1"/>
    </xf>
    <xf numFmtId="0" fontId="21" fillId="0" borderId="36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vertical="center" shrinkToFit="1"/>
      <protection hidden="1"/>
    </xf>
    <xf numFmtId="0" fontId="21" fillId="0" borderId="38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12" xfId="0" applyFont="1" applyBorder="1" applyAlignment="1" applyProtection="1">
      <alignment horizontal="center" vertical="center"/>
      <protection locked="0" hidden="1"/>
    </xf>
    <xf numFmtId="0" fontId="22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0" fillId="0" borderId="13" xfId="0" applyBorder="1" applyProtection="1">
      <alignment vertical="center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 applyProtection="1">
      <alignment horizontal="right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13" xfId="0" applyFont="1" applyBorder="1" applyAlignment="1">
      <alignment horizontal="center" vertical="center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38" fontId="0" fillId="0" borderId="29" xfId="33" applyFont="1" applyFill="1" applyBorder="1" applyAlignment="1" applyProtection="1">
      <alignment horizontal="center" vertical="center"/>
      <protection hidden="1"/>
    </xf>
    <xf numFmtId="38" fontId="0" fillId="0" borderId="30" xfId="33" applyFont="1" applyFill="1" applyBorder="1" applyAlignment="1" applyProtection="1">
      <alignment horizontal="center" vertical="center"/>
      <protection hidden="1"/>
    </xf>
    <xf numFmtId="38" fontId="0" fillId="0" borderId="32" xfId="33" applyFont="1" applyFill="1" applyBorder="1" applyAlignment="1" applyProtection="1">
      <alignment horizontal="center" vertical="center"/>
      <protection hidden="1"/>
    </xf>
    <xf numFmtId="38" fontId="0" fillId="0" borderId="33" xfId="33" applyFont="1" applyFill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42" xfId="0" applyFont="1" applyBorder="1" applyAlignment="1" applyProtection="1">
      <alignment vertical="center" shrinkToFit="1"/>
      <protection hidden="1"/>
    </xf>
    <xf numFmtId="0" fontId="0" fillId="0" borderId="10" xfId="0" applyBorder="1" applyAlignment="1" applyProtection="1">
      <alignment vertical="center" shrinkToFit="1"/>
      <protection hidden="1"/>
    </xf>
    <xf numFmtId="0" fontId="0" fillId="0" borderId="43" xfId="0" applyBorder="1" applyAlignment="1" applyProtection="1">
      <alignment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38" xfId="0" applyBorder="1" applyAlignment="1" applyProtection="1">
      <alignment vertical="center" shrinkToFit="1"/>
      <protection hidden="1"/>
    </xf>
    <xf numFmtId="0" fontId="0" fillId="0" borderId="36" xfId="0" applyBorder="1" applyAlignment="1" applyProtection="1">
      <alignment vertical="center" shrinkToFit="1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21" fillId="0" borderId="21" xfId="0" applyFont="1" applyBorder="1" applyProtection="1">
      <alignment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0" borderId="0" xfId="0" applyFont="1" applyProtection="1">
      <alignment vertical="center"/>
      <protection hidden="1"/>
    </xf>
    <xf numFmtId="0" fontId="21" fillId="0" borderId="13" xfId="0" applyFont="1" applyBorder="1" applyAlignment="1" applyProtection="1">
      <alignment horizontal="center" vertical="center" shrinkToFit="1"/>
      <protection locked="0"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left" vertical="center"/>
      <protection locked="0" hidden="1"/>
    </xf>
    <xf numFmtId="0" fontId="21" fillId="0" borderId="13" xfId="0" applyFont="1" applyBorder="1" applyAlignment="1" applyProtection="1">
      <alignment horizontal="left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0" fontId="21" fillId="0" borderId="36" xfId="0" applyFont="1" applyBorder="1" applyAlignment="1" applyProtection="1">
      <alignment horizontal="right"/>
      <protection hidden="1"/>
    </xf>
    <xf numFmtId="176" fontId="21" fillId="0" borderId="0" xfId="0" applyNumberFormat="1" applyFont="1" applyAlignment="1" applyProtection="1">
      <alignment horizontal="center"/>
      <protection locked="0" hidden="1"/>
    </xf>
    <xf numFmtId="176" fontId="21" fillId="0" borderId="12" xfId="0" applyNumberFormat="1" applyFont="1" applyBorder="1" applyAlignment="1" applyProtection="1">
      <alignment horizontal="center"/>
      <protection locked="0"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21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36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shrinkToFit="1"/>
      <protection locked="0" hidden="1"/>
    </xf>
    <xf numFmtId="0" fontId="21" fillId="0" borderId="12" xfId="0" applyFont="1" applyBorder="1" applyAlignment="1" applyProtection="1">
      <alignment horizontal="center" vertical="center" shrinkToFit="1"/>
      <protection locked="0" hidden="1"/>
    </xf>
    <xf numFmtId="0" fontId="21" fillId="0" borderId="38" xfId="0" applyFont="1" applyBorder="1" applyAlignment="1" applyProtection="1">
      <alignment horizontal="center" vertical="center"/>
      <protection hidden="1"/>
    </xf>
    <xf numFmtId="0" fontId="21" fillId="0" borderId="42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36" xfId="0" applyFont="1" applyBorder="1" applyAlignment="1" applyProtection="1">
      <alignment horizontal="right" shrinkToFit="1"/>
      <protection hidden="1"/>
    </xf>
    <xf numFmtId="0" fontId="21" fillId="0" borderId="0" xfId="0" applyFont="1" applyAlignment="1" applyProtection="1">
      <alignment horizontal="right" shrinkToFit="1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21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2" fillId="0" borderId="21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42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43" xfId="0" applyFont="1" applyBorder="1" applyAlignment="1" applyProtection="1">
      <alignment vertical="center" wrapText="1"/>
      <protection hidden="1"/>
    </xf>
    <xf numFmtId="0" fontId="21" fillId="0" borderId="36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38" xfId="0" applyFont="1" applyBorder="1" applyAlignment="1" applyProtection="1">
      <alignment vertical="center" wrapText="1"/>
      <protection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vertical="center" shrinkToFit="1"/>
      <protection hidden="1"/>
    </xf>
    <xf numFmtId="0" fontId="21" fillId="0" borderId="21" xfId="0" applyFont="1" applyBorder="1" applyAlignment="1" applyProtection="1">
      <alignment vertical="center" shrinkToFi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center" vertical="center"/>
      <protection locked="0" hidden="1"/>
    </xf>
    <xf numFmtId="0" fontId="25" fillId="0" borderId="0" xfId="0" applyFont="1" applyAlignment="1" applyProtection="1">
      <alignment horizontal="center"/>
      <protection hidden="1"/>
    </xf>
    <xf numFmtId="0" fontId="25" fillId="0" borderId="1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12" xfId="0" applyBorder="1" applyAlignment="1" applyProtection="1">
      <alignment horizontal="right" vertical="center"/>
      <protection hidden="1"/>
    </xf>
    <xf numFmtId="0" fontId="21" fillId="0" borderId="36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37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0" fillId="0" borderId="20" xfId="0" applyBorder="1" applyProtection="1">
      <alignment vertical="center"/>
      <protection hidden="1"/>
    </xf>
    <xf numFmtId="0" fontId="0" fillId="0" borderId="21" xfId="0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2" xfId="0" applyFont="1" applyBorder="1" applyAlignment="1" applyProtection="1">
      <alignment horizontal="left" shrinkToFit="1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12" xfId="0" applyFont="1" applyBorder="1" applyAlignment="1" applyProtection="1">
      <alignment horizontal="left"/>
      <protection locked="0"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8" fillId="0" borderId="0" xfId="0" applyFont="1" applyAlignment="1" applyProtection="1">
      <alignment horizontal="center" vertical="center" shrinkToFit="1"/>
      <protection hidden="1"/>
    </xf>
    <xf numFmtId="0" fontId="28" fillId="0" borderId="0" xfId="0" applyFont="1" applyAlignment="1" applyProtection="1">
      <alignment horizontal="center" vertical="center" shrinkToFit="1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protection hidden="1"/>
    </xf>
    <xf numFmtId="0" fontId="7" fillId="0" borderId="12" xfId="0" applyFont="1" applyBorder="1" applyAlignment="1" applyProtection="1">
      <protection hidden="1"/>
    </xf>
    <xf numFmtId="0" fontId="1" fillId="0" borderId="21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alignment horizontal="center" vertical="center" shrinkToFit="1"/>
      <protection hidden="1"/>
    </xf>
    <xf numFmtId="0" fontId="1" fillId="0" borderId="13" xfId="0" applyFont="1" applyBorder="1" applyAlignment="1" applyProtection="1">
      <alignment vertical="center" shrinkToFit="1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22" fillId="0" borderId="24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2" xfId="0" applyFont="1" applyBorder="1" applyAlignment="1" applyProtection="1">
      <alignment shrinkToFit="1"/>
      <protection hidden="1"/>
    </xf>
    <xf numFmtId="0" fontId="21" fillId="0" borderId="12" xfId="0" applyFont="1" applyBorder="1" applyAlignment="1" applyProtection="1">
      <alignment horizontal="left"/>
      <protection hidden="1"/>
    </xf>
    <xf numFmtId="0" fontId="1" fillId="0" borderId="20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 shrinkToFit="1"/>
      <protection hidden="1"/>
    </xf>
    <xf numFmtId="0" fontId="21" fillId="0" borderId="21" xfId="0" applyFont="1" applyBorder="1" applyAlignment="1" applyProtection="1">
      <alignment horizontal="left" vertical="center" shrinkToFit="1"/>
      <protection hidden="1"/>
    </xf>
    <xf numFmtId="0" fontId="21" fillId="0" borderId="42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43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38" xfId="0" applyFont="1" applyBorder="1" applyAlignment="1" applyProtection="1">
      <alignment horizontal="left" vertical="center" wrapText="1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35" xfId="0" applyFont="1" applyBorder="1" applyAlignment="1" applyProtection="1">
      <alignment horizontal="left" vertical="center"/>
      <protection hidden="1"/>
    </xf>
    <xf numFmtId="0" fontId="21" fillId="0" borderId="45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14" xfId="0" applyFont="1" applyBorder="1" applyAlignment="1" applyProtection="1">
      <alignment horizontal="center"/>
      <protection locked="0" hidden="1"/>
    </xf>
    <xf numFmtId="0" fontId="21" fillId="0" borderId="14" xfId="0" applyFont="1" applyBorder="1" applyAlignment="1" applyProtection="1">
      <alignment horizontal="right"/>
      <protection hidden="1"/>
    </xf>
    <xf numFmtId="0" fontId="22" fillId="0" borderId="20" xfId="0" applyFont="1" applyBorder="1" applyAlignment="1" applyProtection="1">
      <alignment horizontal="left" vertical="center" wrapText="1"/>
      <protection hidden="1"/>
    </xf>
    <xf numFmtId="0" fontId="21" fillId="0" borderId="38" xfId="0" applyFont="1" applyBorder="1" applyAlignment="1" applyProtection="1">
      <alignment horizontal="center" vertical="center" wrapText="1"/>
      <protection hidden="1"/>
    </xf>
    <xf numFmtId="0" fontId="21" fillId="0" borderId="44" xfId="0" applyFont="1" applyBorder="1" applyAlignment="1" applyProtection="1">
      <alignment horizontal="center" vertical="center" wrapText="1"/>
      <protection hidden="1"/>
    </xf>
    <xf numFmtId="0" fontId="21" fillId="0" borderId="36" xfId="0" applyFont="1" applyBorder="1" applyAlignment="1" applyProtection="1">
      <alignment horizontal="center" vertical="center" wrapText="1"/>
      <protection hidden="1"/>
    </xf>
    <xf numFmtId="0" fontId="21" fillId="0" borderId="11" xfId="0" applyFont="1" applyBorder="1" applyAlignment="1" applyProtection="1">
      <alignment horizontal="center" vertical="center" wrapText="1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locked="0" hidden="1"/>
    </xf>
    <xf numFmtId="0" fontId="1" fillId="0" borderId="20" xfId="0" applyFont="1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locked="0" hidden="1"/>
    </xf>
    <xf numFmtId="0" fontId="1" fillId="0" borderId="21" xfId="0" applyFont="1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0" fillId="0" borderId="12" xfId="0" applyBorder="1" applyProtection="1">
      <alignment vertical="center"/>
      <protection hidden="1"/>
    </xf>
    <xf numFmtId="0" fontId="21" fillId="0" borderId="0" xfId="0" applyFont="1" applyAlignment="1" applyProtection="1">
      <alignment horizontal="center" shrinkToFit="1"/>
      <protection hidden="1"/>
    </xf>
    <xf numFmtId="0" fontId="21" fillId="0" borderId="12" xfId="0" applyFont="1" applyBorder="1" applyAlignment="1" applyProtection="1">
      <alignment horizontal="center" shrinkToFit="1"/>
      <protection hidden="1"/>
    </xf>
    <xf numFmtId="0" fontId="22" fillId="0" borderId="0" xfId="0" applyFont="1" applyAlignment="1" applyProtection="1">
      <alignment horizontal="left" shrinkToFit="1"/>
      <protection hidden="1"/>
    </xf>
    <xf numFmtId="0" fontId="22" fillId="0" borderId="12" xfId="0" applyFont="1" applyBorder="1" applyAlignment="1" applyProtection="1">
      <alignment horizontal="left" shrinkToFit="1"/>
      <protection hidden="1"/>
    </xf>
    <xf numFmtId="0" fontId="21" fillId="0" borderId="21" xfId="0" applyFont="1" applyBorder="1" applyAlignment="1" applyProtection="1">
      <alignment vertical="center" wrapText="1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top"/>
      <protection hidden="1"/>
    </xf>
    <xf numFmtId="0" fontId="20" fillId="0" borderId="13" xfId="0" applyFont="1" applyBorder="1">
      <alignment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1" fillId="0" borderId="35" xfId="0" applyFont="1" applyBorder="1" applyAlignment="1" applyProtection="1">
      <alignment horizontal="center" vertical="center" wrapText="1"/>
      <protection hidden="1"/>
    </xf>
    <xf numFmtId="0" fontId="21" fillId="0" borderId="18" xfId="0" applyFont="1" applyBorder="1" applyAlignment="1" applyProtection="1">
      <alignment horizontal="center" vertical="center" wrapText="1"/>
      <protection hidden="1"/>
    </xf>
    <xf numFmtId="0" fontId="22" fillId="0" borderId="17" xfId="0" applyFont="1" applyBorder="1" applyAlignment="1" applyProtection="1">
      <alignment horizontal="left" vertical="center" shrinkToFit="1"/>
      <protection hidden="1"/>
    </xf>
    <xf numFmtId="0" fontId="22" fillId="0" borderId="35" xfId="0" applyFont="1" applyBorder="1" applyAlignment="1" applyProtection="1">
      <alignment horizontal="left" vertical="center" shrinkToFit="1"/>
      <protection hidden="1"/>
    </xf>
    <xf numFmtId="0" fontId="22" fillId="0" borderId="45" xfId="0" applyFont="1" applyBorder="1" applyAlignment="1" applyProtection="1">
      <alignment horizontal="left" vertical="center" shrinkToFit="1"/>
      <protection hidden="1"/>
    </xf>
    <xf numFmtId="180" fontId="21" fillId="0" borderId="0" xfId="0" applyNumberFormat="1" applyFont="1" applyAlignment="1" applyProtection="1">
      <alignment horizontal="center"/>
      <protection locked="0" hidden="1"/>
    </xf>
    <xf numFmtId="180" fontId="21" fillId="0" borderId="12" xfId="0" applyNumberFormat="1" applyFont="1" applyBorder="1" applyAlignment="1" applyProtection="1">
      <alignment horizontal="center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31E3F5D1-0C20-4C9D-9582-48A66CFC66D6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3B5D52CF-33A5-4865-BFCA-C1C856D7E87C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89"/>
  <sheetViews>
    <sheetView tabSelected="1" zoomScale="95" zoomScaleNormal="95" zoomScaleSheetLayoutView="100" workbookViewId="0">
      <selection activeCell="R10" sqref="R10:AN11"/>
    </sheetView>
  </sheetViews>
  <sheetFormatPr defaultColWidth="0" defaultRowHeight="13" customHeight="1" zeroHeight="1" x14ac:dyDescent="0.2"/>
  <cols>
    <col min="1" max="4" width="1.6328125" style="18" customWidth="1"/>
    <col min="5" max="6" width="1.08984375" style="18" customWidth="1"/>
    <col min="7" max="12" width="1.26953125" style="18" customWidth="1"/>
    <col min="13" max="23" width="1.08984375" style="18" customWidth="1"/>
    <col min="24" max="26" width="1.6328125" style="18" customWidth="1"/>
    <col min="27" max="42" width="1.08984375" style="18" customWidth="1"/>
    <col min="43" max="44" width="1.36328125" style="18" customWidth="1"/>
    <col min="45" max="47" width="1.7265625" style="18" customWidth="1"/>
    <col min="48" max="59" width="1.08984375" style="18" customWidth="1"/>
    <col min="60" max="61" width="1.453125" style="18" customWidth="1"/>
    <col min="62" max="71" width="1.08984375" style="18" customWidth="1"/>
    <col min="72" max="74" width="1.26953125" style="18" customWidth="1"/>
    <col min="75" max="90" width="1.08984375" style="18" customWidth="1"/>
    <col min="91" max="100" width="1.6328125" style="18" customWidth="1"/>
    <col min="101" max="101" width="5.6328125" style="18" customWidth="1"/>
    <col min="102" max="106" width="5.6328125" style="1" hidden="1" customWidth="1"/>
    <col min="107" max="107" width="5.36328125" style="1" hidden="1" customWidth="1"/>
    <col min="108" max="109" width="8.08984375" style="1" hidden="1" customWidth="1"/>
    <col min="110" max="110" width="12" style="1" hidden="1" customWidth="1"/>
    <col min="111" max="111" width="9.36328125" style="1" hidden="1" customWidth="1"/>
    <col min="112" max="112" width="11.90625" style="1" hidden="1" customWidth="1"/>
    <col min="113" max="113" width="11" style="1" hidden="1" customWidth="1"/>
    <col min="114" max="114" width="6.08984375" style="1" hidden="1" customWidth="1"/>
    <col min="115" max="115" width="10.90625" style="1" hidden="1" customWidth="1"/>
    <col min="116" max="116" width="11.36328125" style="1" hidden="1" customWidth="1"/>
    <col min="117" max="117" width="14.08984375" style="1" hidden="1" customWidth="1"/>
    <col min="118" max="118" width="12.90625" style="1" hidden="1" customWidth="1"/>
    <col min="119" max="119" width="2.90625" style="1" hidden="1" customWidth="1"/>
    <col min="120" max="120" width="3.90625" style="1" hidden="1" customWidth="1"/>
    <col min="121" max="121" width="8.90625" style="1" hidden="1" customWidth="1"/>
    <col min="122" max="122" width="2.90625" style="1" hidden="1" customWidth="1"/>
    <col min="123" max="123" width="4.36328125" style="1" hidden="1" customWidth="1"/>
    <col min="124" max="124" width="2.90625" style="1" hidden="1" customWidth="1"/>
    <col min="125" max="125" width="4.6328125" style="1" hidden="1" customWidth="1"/>
    <col min="126" max="126" width="5.6328125" style="1" hidden="1" customWidth="1"/>
    <col min="127" max="16384" width="9" style="1" hidden="1"/>
  </cols>
  <sheetData>
    <row r="1" spans="5:89" ht="8.15" customHeight="1" x14ac:dyDescent="0.2"/>
    <row r="2" spans="5:89" ht="8.15" customHeight="1" x14ac:dyDescent="0.2"/>
    <row r="3" spans="5:89" ht="8.15" customHeight="1" x14ac:dyDescent="0.2">
      <c r="E3" s="231" t="s">
        <v>71</v>
      </c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</row>
    <row r="4" spans="5:89" ht="8.15" customHeight="1" x14ac:dyDescent="0.2"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2"/>
      <c r="BD4" s="232"/>
      <c r="BE4" s="232"/>
      <c r="BF4" s="232"/>
      <c r="BG4" s="232"/>
      <c r="BH4" s="232"/>
      <c r="BI4" s="232"/>
      <c r="BJ4" s="232"/>
      <c r="BK4" s="232"/>
      <c r="BL4" s="232"/>
      <c r="BM4" s="232"/>
      <c r="BN4" s="232"/>
      <c r="BO4" s="232"/>
      <c r="BP4" s="232"/>
      <c r="BQ4" s="232"/>
      <c r="BR4" s="232"/>
      <c r="BS4" s="232"/>
      <c r="BT4" s="232"/>
      <c r="BU4" s="232"/>
      <c r="BV4" s="232"/>
      <c r="BW4" s="232"/>
      <c r="BX4" s="232"/>
      <c r="BY4" s="232"/>
      <c r="BZ4" s="232"/>
      <c r="CA4" s="232"/>
      <c r="CB4" s="232"/>
      <c r="CC4" s="232"/>
      <c r="CD4" s="232"/>
      <c r="CE4" s="232"/>
      <c r="CF4" s="232"/>
      <c r="CG4" s="232"/>
      <c r="CH4" s="232"/>
      <c r="CI4" s="232"/>
      <c r="CJ4" s="232"/>
      <c r="CK4" s="232"/>
    </row>
    <row r="5" spans="5:89" ht="8.15" customHeight="1" x14ac:dyDescent="0.2">
      <c r="E5" s="19"/>
      <c r="T5" s="20"/>
      <c r="U5" s="20"/>
      <c r="V5" s="20"/>
      <c r="W5" s="20"/>
      <c r="X5" s="20"/>
      <c r="Y5" s="20"/>
      <c r="Z5" s="20"/>
      <c r="AA5" s="229" t="s">
        <v>72</v>
      </c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30" t="s">
        <v>3</v>
      </c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29" t="s">
        <v>73</v>
      </c>
      <c r="AY5" s="229"/>
      <c r="AZ5" s="229"/>
      <c r="BA5" s="229"/>
      <c r="BB5" s="229"/>
      <c r="BC5" s="229"/>
      <c r="BD5" s="229"/>
      <c r="BE5" s="229"/>
      <c r="BF5" s="229"/>
      <c r="BG5" s="229" t="str">
        <f>IF(OR(AL5="認定番号",AL5=""),"？",VLOOKUP(AL5,DH23:DI35,2,FALSE))</f>
        <v>？</v>
      </c>
      <c r="BH5" s="229"/>
      <c r="BI5" s="229"/>
      <c r="BJ5" s="229"/>
      <c r="BK5" s="229"/>
      <c r="BL5" s="229"/>
      <c r="BM5" s="229"/>
      <c r="BN5" s="229"/>
      <c r="BO5" s="229"/>
      <c r="BP5" s="229"/>
      <c r="BQ5" s="20"/>
      <c r="BR5" s="20"/>
      <c r="BS5" s="20"/>
      <c r="BT5" s="20"/>
    </row>
    <row r="6" spans="5:89" ht="8.15" customHeight="1" x14ac:dyDescent="0.2">
      <c r="R6" s="20"/>
      <c r="S6" s="20"/>
      <c r="T6" s="20"/>
      <c r="U6" s="20"/>
      <c r="V6" s="20"/>
      <c r="W6" s="20"/>
      <c r="X6" s="20"/>
      <c r="Y6" s="20"/>
      <c r="Z6" s="20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0"/>
      <c r="BR6" s="20"/>
      <c r="BS6" s="20"/>
      <c r="BT6" s="20"/>
    </row>
    <row r="7" spans="5:89" ht="8.15" customHeight="1" x14ac:dyDescent="0.2"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</row>
    <row r="8" spans="5:89" ht="8.15" customHeight="1" x14ac:dyDescent="0.2"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1"/>
      <c r="AP8" s="21"/>
      <c r="AQ8" s="137" t="s">
        <v>74</v>
      </c>
      <c r="AR8" s="137"/>
      <c r="AS8" s="137"/>
      <c r="AT8" s="137"/>
      <c r="AU8" s="137"/>
      <c r="AV8" s="137"/>
      <c r="AW8" s="117"/>
      <c r="AX8" s="117"/>
      <c r="AY8" s="117"/>
      <c r="AZ8" s="117"/>
      <c r="BA8" s="117"/>
      <c r="BB8" s="176" t="s">
        <v>75</v>
      </c>
      <c r="BC8" s="176"/>
      <c r="BD8" s="176"/>
      <c r="BE8" s="176"/>
      <c r="BF8" s="176"/>
      <c r="BG8" s="21"/>
      <c r="BH8" s="242" t="s">
        <v>76</v>
      </c>
      <c r="BI8" s="242"/>
      <c r="BJ8" s="242"/>
      <c r="BK8" s="242"/>
      <c r="BL8" s="242"/>
      <c r="BM8" s="242"/>
      <c r="BN8" s="242"/>
      <c r="BO8" s="242"/>
      <c r="BP8" s="242"/>
      <c r="BQ8" s="242"/>
      <c r="BR8" s="242"/>
      <c r="BS8" s="242"/>
      <c r="BT8" s="242"/>
      <c r="BU8" s="242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</row>
    <row r="9" spans="5:89" ht="8.15" customHeight="1" x14ac:dyDescent="0.2"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1"/>
      <c r="AP9" s="21"/>
      <c r="AQ9" s="138"/>
      <c r="AR9" s="138"/>
      <c r="AS9" s="138"/>
      <c r="AT9" s="138"/>
      <c r="AU9" s="138"/>
      <c r="AV9" s="138"/>
      <c r="AW9" s="118"/>
      <c r="AX9" s="118"/>
      <c r="AY9" s="118"/>
      <c r="AZ9" s="118"/>
      <c r="BA9" s="118"/>
      <c r="BB9" s="251"/>
      <c r="BC9" s="251"/>
      <c r="BD9" s="251"/>
      <c r="BE9" s="251"/>
      <c r="BF9" s="251"/>
      <c r="BG9" s="21"/>
      <c r="BH9" s="242"/>
      <c r="BI9" s="242"/>
      <c r="BJ9" s="242"/>
      <c r="BK9" s="242"/>
      <c r="BL9" s="242"/>
      <c r="BM9" s="242"/>
      <c r="BN9" s="242"/>
      <c r="BO9" s="242"/>
      <c r="BP9" s="242"/>
      <c r="BQ9" s="242"/>
      <c r="BR9" s="242"/>
      <c r="BS9" s="242"/>
      <c r="BT9" s="242"/>
      <c r="BU9" s="242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</row>
    <row r="10" spans="5:89" ht="8.15" customHeight="1" x14ac:dyDescent="0.2">
      <c r="F10" s="249" t="s">
        <v>77</v>
      </c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12" t="s">
        <v>78</v>
      </c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Q10" s="137" t="s">
        <v>79</v>
      </c>
      <c r="AR10" s="214"/>
      <c r="AS10" s="214"/>
      <c r="AT10" s="214"/>
      <c r="AU10" s="214"/>
      <c r="AV10" s="214"/>
      <c r="AW10" s="117"/>
      <c r="AX10" s="117"/>
      <c r="AY10" s="117"/>
      <c r="AZ10" s="117"/>
      <c r="BA10" s="117"/>
      <c r="BB10" s="117" t="s">
        <v>203</v>
      </c>
      <c r="BC10" s="117"/>
      <c r="BD10" s="117"/>
      <c r="BE10" s="117"/>
      <c r="BF10" s="117"/>
      <c r="BG10" s="21"/>
      <c r="BH10" s="125">
        <v>20220</v>
      </c>
      <c r="BI10" s="125"/>
      <c r="BJ10" s="125"/>
      <c r="BK10" s="125"/>
      <c r="BL10" s="125"/>
      <c r="BM10" s="125"/>
      <c r="BN10" s="125"/>
      <c r="BO10" s="210"/>
      <c r="BP10" s="210"/>
      <c r="BQ10" s="210"/>
      <c r="BR10" s="210"/>
      <c r="BS10" s="210"/>
      <c r="BT10" s="210"/>
      <c r="BU10" s="228" t="s">
        <v>205</v>
      </c>
      <c r="BV10" s="228"/>
      <c r="BW10" s="228"/>
      <c r="BX10" s="228"/>
      <c r="BY10" s="228"/>
      <c r="BZ10" s="228"/>
      <c r="CA10" s="228"/>
      <c r="CB10" s="228"/>
      <c r="CC10" s="228"/>
      <c r="CD10" s="228"/>
      <c r="CE10" s="228"/>
      <c r="CF10" s="228"/>
      <c r="CG10" s="228"/>
      <c r="CH10" s="228"/>
      <c r="CI10" s="228"/>
      <c r="CJ10" s="228"/>
      <c r="CK10" s="228"/>
    </row>
    <row r="11" spans="5:89" ht="8.15" customHeight="1" x14ac:dyDescent="0.2"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13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Q11" s="215"/>
      <c r="AR11" s="215"/>
      <c r="AS11" s="215"/>
      <c r="AT11" s="215"/>
      <c r="AU11" s="215"/>
      <c r="AV11" s="215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21"/>
      <c r="BH11" s="126"/>
      <c r="BI11" s="126"/>
      <c r="BJ11" s="126"/>
      <c r="BK11" s="126"/>
      <c r="BL11" s="126"/>
      <c r="BM11" s="126"/>
      <c r="BN11" s="126"/>
      <c r="BO11" s="211"/>
      <c r="BP11" s="211"/>
      <c r="BQ11" s="211"/>
      <c r="BR11" s="211"/>
      <c r="BS11" s="211"/>
      <c r="BT11" s="211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  <c r="CJ11" s="228"/>
      <c r="CK11" s="228"/>
    </row>
    <row r="12" spans="5:89" ht="8.15" customHeight="1" x14ac:dyDescent="0.2">
      <c r="F12" s="233" t="s">
        <v>80</v>
      </c>
      <c r="G12" s="233"/>
      <c r="H12" s="233"/>
      <c r="I12" s="233"/>
      <c r="J12" s="233"/>
      <c r="K12" s="233"/>
      <c r="L12" s="233"/>
      <c r="M12" s="233"/>
      <c r="N12" s="233"/>
      <c r="O12" s="233"/>
      <c r="P12" s="212"/>
      <c r="Q12" s="212" t="s">
        <v>78</v>
      </c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Q12" s="268" t="s">
        <v>81</v>
      </c>
      <c r="AR12" s="268"/>
      <c r="AS12" s="268"/>
      <c r="AT12" s="268"/>
      <c r="AU12" s="268"/>
      <c r="AV12" s="268"/>
      <c r="AW12" s="267"/>
      <c r="AX12" s="267"/>
      <c r="AY12" s="267"/>
      <c r="AZ12" s="267"/>
      <c r="BA12" s="267"/>
      <c r="BB12" s="267"/>
      <c r="BC12" s="267"/>
      <c r="BD12" s="267"/>
      <c r="BE12" s="267"/>
      <c r="BF12" s="267"/>
      <c r="BG12" s="23"/>
      <c r="BH12" s="23"/>
      <c r="BI12" s="23"/>
      <c r="BJ12" s="117"/>
      <c r="BK12" s="117"/>
      <c r="BL12" s="117"/>
      <c r="BM12" s="117"/>
      <c r="BO12" s="24"/>
      <c r="BP12" s="24"/>
      <c r="BQ12" s="24"/>
      <c r="BR12" s="24"/>
      <c r="BS12" s="24"/>
      <c r="BT12" s="24"/>
      <c r="BU12" s="24"/>
      <c r="BV12" s="24"/>
      <c r="CI12" s="24"/>
      <c r="CJ12" s="24"/>
      <c r="CK12" s="24"/>
    </row>
    <row r="13" spans="5:89" ht="8.15" customHeight="1" x14ac:dyDescent="0.2"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13"/>
      <c r="Q13" s="213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Q13" s="138"/>
      <c r="AR13" s="138"/>
      <c r="AS13" s="138"/>
      <c r="AT13" s="138"/>
      <c r="AU13" s="138"/>
      <c r="AV13" s="13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23"/>
      <c r="BH13" s="23"/>
      <c r="BI13" s="23"/>
      <c r="BJ13" s="117"/>
      <c r="BK13" s="117"/>
      <c r="BL13" s="117"/>
      <c r="BM13" s="117"/>
      <c r="BO13" s="24"/>
      <c r="BP13" s="24"/>
      <c r="BQ13" s="24"/>
      <c r="BR13" s="24"/>
      <c r="BS13" s="24"/>
      <c r="BT13" s="24"/>
      <c r="BU13" s="24"/>
      <c r="BV13" s="24"/>
      <c r="CI13" s="24"/>
      <c r="CJ13" s="24"/>
      <c r="CK13" s="24"/>
    </row>
    <row r="14" spans="5:89" ht="8.15" customHeight="1" x14ac:dyDescent="0.2">
      <c r="F14" s="233" t="s">
        <v>82</v>
      </c>
      <c r="G14" s="233"/>
      <c r="H14" s="233"/>
      <c r="I14" s="233"/>
      <c r="J14" s="233"/>
      <c r="K14" s="233"/>
      <c r="L14" s="233"/>
      <c r="M14" s="233"/>
      <c r="N14" s="233"/>
      <c r="O14" s="233"/>
      <c r="P14" s="212"/>
      <c r="Q14" s="212" t="s">
        <v>78</v>
      </c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Q14" s="137" t="s">
        <v>83</v>
      </c>
      <c r="AR14" s="137"/>
      <c r="AS14" s="137"/>
      <c r="AT14" s="137"/>
      <c r="AU14" s="137"/>
      <c r="AV14" s="117" t="s">
        <v>84</v>
      </c>
      <c r="AW14" s="117"/>
      <c r="AX14" s="117"/>
      <c r="AY14" s="117"/>
      <c r="AZ14" s="117"/>
      <c r="BA14" s="117"/>
      <c r="BB14" s="222" t="s">
        <v>38</v>
      </c>
      <c r="BC14" s="222"/>
      <c r="BD14" s="117"/>
      <c r="BE14" s="117"/>
      <c r="BF14" s="117"/>
      <c r="BG14" s="222" t="s">
        <v>85</v>
      </c>
      <c r="BH14" s="222"/>
      <c r="BI14" s="117"/>
      <c r="BJ14" s="117"/>
      <c r="BK14" s="117"/>
      <c r="BL14" s="222" t="s">
        <v>86</v>
      </c>
      <c r="BM14" s="222"/>
      <c r="BO14" s="125" t="s">
        <v>87</v>
      </c>
      <c r="BP14" s="125"/>
      <c r="BQ14" s="125"/>
      <c r="BR14" s="125"/>
      <c r="BS14" s="125"/>
      <c r="BT14" s="125"/>
      <c r="BU14" s="125"/>
      <c r="BV14" s="125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5" t="s">
        <v>88</v>
      </c>
      <c r="CJ14" s="125"/>
      <c r="CK14" s="125"/>
    </row>
    <row r="15" spans="5:89" ht="8.15" customHeight="1" x14ac:dyDescent="0.2"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13"/>
      <c r="Q15" s="213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Q15" s="138"/>
      <c r="AR15" s="138"/>
      <c r="AS15" s="138"/>
      <c r="AT15" s="138"/>
      <c r="AU15" s="138"/>
      <c r="AV15" s="118"/>
      <c r="AW15" s="118"/>
      <c r="AX15" s="118"/>
      <c r="AY15" s="118"/>
      <c r="AZ15" s="118"/>
      <c r="BA15" s="118"/>
      <c r="BB15" s="223"/>
      <c r="BC15" s="223"/>
      <c r="BD15" s="118"/>
      <c r="BE15" s="118"/>
      <c r="BF15" s="118"/>
      <c r="BG15" s="223"/>
      <c r="BH15" s="223"/>
      <c r="BI15" s="118"/>
      <c r="BJ15" s="118"/>
      <c r="BK15" s="118"/>
      <c r="BL15" s="223"/>
      <c r="BM15" s="223"/>
      <c r="BO15" s="126"/>
      <c r="BP15" s="126"/>
      <c r="BQ15" s="126"/>
      <c r="BR15" s="126"/>
      <c r="BS15" s="126"/>
      <c r="BT15" s="126"/>
      <c r="BU15" s="126"/>
      <c r="BV15" s="126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6"/>
      <c r="CJ15" s="126"/>
      <c r="CK15" s="126"/>
    </row>
    <row r="16" spans="5:89" ht="8.15" customHeight="1" x14ac:dyDescent="0.2">
      <c r="BH16" s="25"/>
      <c r="BI16" s="25"/>
      <c r="BJ16" s="25"/>
      <c r="BK16" s="25"/>
      <c r="BL16" s="25"/>
      <c r="BM16" s="25"/>
      <c r="BN16" s="25"/>
    </row>
    <row r="17" spans="5:125" ht="8.15" customHeight="1" x14ac:dyDescent="0.2">
      <c r="E17" s="239" t="s">
        <v>89</v>
      </c>
      <c r="F17" s="240"/>
      <c r="G17" s="240"/>
      <c r="H17" s="240"/>
      <c r="I17" s="240"/>
      <c r="J17" s="240"/>
      <c r="K17" s="240"/>
      <c r="L17" s="240"/>
      <c r="M17" s="132" t="s">
        <v>90</v>
      </c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132" t="s">
        <v>91</v>
      </c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132" t="s">
        <v>92</v>
      </c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2" t="s">
        <v>93</v>
      </c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243" t="s">
        <v>94</v>
      </c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</row>
    <row r="18" spans="5:125" ht="8.15" customHeight="1" x14ac:dyDescent="0.2">
      <c r="E18" s="240"/>
      <c r="F18" s="240"/>
      <c r="G18" s="240"/>
      <c r="H18" s="240"/>
      <c r="I18" s="240"/>
      <c r="J18" s="240"/>
      <c r="K18" s="240"/>
      <c r="L18" s="240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DC18" s="5"/>
      <c r="DD18" s="5"/>
    </row>
    <row r="19" spans="5:125" ht="8.15" customHeight="1" x14ac:dyDescent="0.2">
      <c r="E19" s="240"/>
      <c r="F19" s="240"/>
      <c r="G19" s="240"/>
      <c r="H19" s="240"/>
      <c r="I19" s="240"/>
      <c r="J19" s="240"/>
      <c r="K19" s="240"/>
      <c r="L19" s="240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29" t="s">
        <v>95</v>
      </c>
      <c r="BX19" s="130"/>
      <c r="BY19" s="130"/>
      <c r="BZ19" s="130"/>
      <c r="CA19" s="130"/>
      <c r="CB19" s="244" t="s">
        <v>96</v>
      </c>
      <c r="CC19" s="244"/>
      <c r="CD19" s="244"/>
      <c r="CE19" s="244"/>
      <c r="CF19" s="244"/>
      <c r="CG19" s="236" t="s">
        <v>97</v>
      </c>
      <c r="CH19" s="237"/>
      <c r="CI19" s="237"/>
      <c r="CJ19" s="237"/>
      <c r="CK19" s="237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1"/>
      <c r="DF19"/>
    </row>
    <row r="20" spans="5:125" ht="8.15" customHeight="1" x14ac:dyDescent="0.2">
      <c r="E20" s="240"/>
      <c r="F20" s="240"/>
      <c r="G20" s="240"/>
      <c r="H20" s="240"/>
      <c r="I20" s="240"/>
      <c r="J20" s="240"/>
      <c r="K20" s="240"/>
      <c r="L20" s="240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29"/>
      <c r="BX20" s="130"/>
      <c r="BY20" s="130"/>
      <c r="BZ20" s="130"/>
      <c r="CA20" s="130"/>
      <c r="CB20" s="244"/>
      <c r="CC20" s="244"/>
      <c r="CD20" s="244"/>
      <c r="CE20" s="244"/>
      <c r="CF20" s="244"/>
      <c r="CG20" s="236"/>
      <c r="CH20" s="237"/>
      <c r="CI20" s="237"/>
      <c r="CJ20" s="237"/>
      <c r="CK20" s="237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1"/>
      <c r="DH20" s="6"/>
    </row>
    <row r="21" spans="5:125" ht="8.15" customHeight="1" x14ac:dyDescent="0.2">
      <c r="E21" s="240"/>
      <c r="F21" s="240"/>
      <c r="G21" s="240"/>
      <c r="H21" s="240"/>
      <c r="I21" s="240"/>
      <c r="J21" s="240"/>
      <c r="K21" s="240"/>
      <c r="L21" s="240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1"/>
      <c r="BX21" s="130"/>
      <c r="BY21" s="130"/>
      <c r="BZ21" s="130"/>
      <c r="CA21" s="130"/>
      <c r="CB21" s="244"/>
      <c r="CC21" s="244"/>
      <c r="CD21" s="244"/>
      <c r="CE21" s="244"/>
      <c r="CF21" s="244"/>
      <c r="CG21" s="238"/>
      <c r="CH21" s="237"/>
      <c r="CI21" s="237"/>
      <c r="CJ21" s="237"/>
      <c r="CK21" s="237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1"/>
      <c r="DF21"/>
      <c r="DH21" s="6"/>
      <c r="DR21" s="135" t="s">
        <v>30</v>
      </c>
      <c r="DS21" s="136"/>
      <c r="DT21" s="135" t="s">
        <v>31</v>
      </c>
      <c r="DU21" s="136"/>
    </row>
    <row r="22" spans="5:125" ht="8.15" customHeight="1" x14ac:dyDescent="0.2">
      <c r="E22" s="171" t="s">
        <v>53</v>
      </c>
      <c r="F22" s="171"/>
      <c r="G22" s="150" t="s">
        <v>98</v>
      </c>
      <c r="H22" s="150"/>
      <c r="I22" s="150"/>
      <c r="J22" s="150"/>
      <c r="K22" s="150"/>
      <c r="L22" s="150"/>
      <c r="M22" s="179" t="s">
        <v>4</v>
      </c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 t="s">
        <v>99</v>
      </c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19" t="s">
        <v>100</v>
      </c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1"/>
      <c r="BH22" s="218" t="s">
        <v>101</v>
      </c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6"/>
      <c r="BW22" s="247" t="str">
        <f>IF(AND(BI24="",BI28=""),"",(IF(AND(CX36="○",CX37="○"),"○","")))</f>
        <v/>
      </c>
      <c r="BX22" s="103"/>
      <c r="BY22" s="103"/>
      <c r="BZ22" s="103"/>
      <c r="CA22" s="103"/>
      <c r="CB22" s="245" t="s">
        <v>102</v>
      </c>
      <c r="CC22" s="245"/>
      <c r="CD22" s="245"/>
      <c r="CE22" s="245"/>
      <c r="CF22" s="245"/>
      <c r="CG22" s="161" t="str">
        <f>IF(AND(CX36="○",CX37="○"),"","○")</f>
        <v/>
      </c>
      <c r="CH22" s="162"/>
      <c r="CI22" s="162"/>
      <c r="CJ22" s="162"/>
      <c r="CK22" s="162"/>
      <c r="CL22" s="115" t="s">
        <v>103</v>
      </c>
      <c r="CM22" s="115"/>
      <c r="CN22" s="115"/>
      <c r="CO22" s="115"/>
      <c r="CP22" s="115"/>
      <c r="CQ22" s="115"/>
      <c r="CR22" s="115"/>
      <c r="CS22" s="115"/>
      <c r="CT22" s="115"/>
      <c r="CU22" s="115"/>
      <c r="CV22" s="116"/>
      <c r="CX22" s="2" t="s">
        <v>0</v>
      </c>
      <c r="CZ22" s="2"/>
      <c r="DA22" s="2" t="s">
        <v>104</v>
      </c>
      <c r="DB22" s="2"/>
      <c r="DC22" s="2"/>
      <c r="DD22" s="2"/>
      <c r="DE22" s="2"/>
      <c r="DF22" s="2"/>
      <c r="DH22" s="2" t="s">
        <v>3</v>
      </c>
      <c r="DI22" s="7" t="s">
        <v>4</v>
      </c>
      <c r="DJ22" s="7" t="s">
        <v>32</v>
      </c>
      <c r="DK22" s="2" t="s">
        <v>33</v>
      </c>
      <c r="DL22" s="2" t="s">
        <v>34</v>
      </c>
      <c r="DM22" s="2" t="s">
        <v>35</v>
      </c>
      <c r="DN22" s="139" t="s">
        <v>36</v>
      </c>
      <c r="DO22" s="139"/>
      <c r="DP22" s="139"/>
      <c r="DQ22" s="8" t="s">
        <v>37</v>
      </c>
      <c r="DR22" s="2" t="s">
        <v>38</v>
      </c>
      <c r="DS22" s="2" t="s">
        <v>39</v>
      </c>
      <c r="DT22" s="2" t="s">
        <v>38</v>
      </c>
      <c r="DU22" s="2" t="s">
        <v>39</v>
      </c>
    </row>
    <row r="23" spans="5:125" ht="8.15" customHeight="1" x14ac:dyDescent="0.2">
      <c r="E23" s="171"/>
      <c r="F23" s="171"/>
      <c r="G23" s="150"/>
      <c r="H23" s="150"/>
      <c r="I23" s="150"/>
      <c r="J23" s="150"/>
      <c r="K23" s="150"/>
      <c r="L23" s="150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22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4"/>
      <c r="BH23" s="216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7"/>
      <c r="BW23" s="248"/>
      <c r="BX23" s="105"/>
      <c r="BY23" s="105"/>
      <c r="BZ23" s="105"/>
      <c r="CA23" s="105"/>
      <c r="CB23" s="246"/>
      <c r="CC23" s="246"/>
      <c r="CD23" s="246"/>
      <c r="CE23" s="246"/>
      <c r="CF23" s="246"/>
      <c r="CG23" s="98"/>
      <c r="CH23" s="99"/>
      <c r="CI23" s="99"/>
      <c r="CJ23" s="99"/>
      <c r="CK23" s="99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6"/>
      <c r="CX23" s="2" t="s">
        <v>1</v>
      </c>
      <c r="CZ23" s="2" t="s">
        <v>105</v>
      </c>
      <c r="DA23" s="2" t="s">
        <v>106</v>
      </c>
      <c r="DB23" s="2">
        <v>1</v>
      </c>
      <c r="DC23" s="2">
        <v>1</v>
      </c>
      <c r="DD23" s="2">
        <v>1</v>
      </c>
      <c r="DE23" s="2">
        <v>320</v>
      </c>
      <c r="DF23" s="2">
        <v>30</v>
      </c>
      <c r="DH23" s="113" t="s">
        <v>7</v>
      </c>
      <c r="DI23" s="111" t="s">
        <v>8</v>
      </c>
      <c r="DJ23" s="2" t="s">
        <v>0</v>
      </c>
      <c r="DK23" s="2">
        <v>765</v>
      </c>
      <c r="DL23" s="2" t="s">
        <v>40</v>
      </c>
      <c r="DM23" s="2" t="s">
        <v>41</v>
      </c>
      <c r="DN23" s="2" t="s">
        <v>42</v>
      </c>
      <c r="DO23" s="2">
        <v>75</v>
      </c>
      <c r="DP23" s="2">
        <v>45</v>
      </c>
      <c r="DQ23" s="8" t="s">
        <v>43</v>
      </c>
      <c r="DR23" s="96">
        <v>10</v>
      </c>
      <c r="DS23" s="96">
        <v>300</v>
      </c>
      <c r="DT23" s="96">
        <v>10</v>
      </c>
      <c r="DU23" s="96">
        <v>1000</v>
      </c>
    </row>
    <row r="24" spans="5:125" ht="8.15" customHeight="1" x14ac:dyDescent="0.2">
      <c r="E24" s="171"/>
      <c r="F24" s="171"/>
      <c r="G24" s="150"/>
      <c r="H24" s="150"/>
      <c r="I24" s="150"/>
      <c r="J24" s="150"/>
      <c r="K24" s="150"/>
      <c r="L24" s="150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28"/>
      <c r="AL24" s="125" t="s">
        <v>107</v>
      </c>
      <c r="AM24" s="125"/>
      <c r="AN24" s="125"/>
      <c r="AO24" s="125"/>
      <c r="AP24" s="125" t="str">
        <f>IF(OR(AL5="認定番号",AL5=""),"?",VLOOKUP(AL5,DH22:DQ35,5,FALSE))</f>
        <v>?</v>
      </c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29"/>
      <c r="BD24" s="29"/>
      <c r="BE24" s="29"/>
      <c r="BF24" s="29"/>
      <c r="BG24" s="30"/>
      <c r="BH24" s="28"/>
      <c r="BI24" s="210"/>
      <c r="BJ24" s="210"/>
      <c r="BK24" s="210"/>
      <c r="BL24" s="210"/>
      <c r="BM24" s="210"/>
      <c r="BN24" s="210"/>
      <c r="BO24" s="210"/>
      <c r="BP24" s="210"/>
      <c r="BQ24" s="210"/>
      <c r="BR24" s="210"/>
      <c r="BS24" s="210"/>
      <c r="BT24" s="24"/>
      <c r="BU24" s="24"/>
      <c r="BV24" s="31"/>
      <c r="BW24" s="248"/>
      <c r="BX24" s="105"/>
      <c r="BY24" s="105"/>
      <c r="BZ24" s="105"/>
      <c r="CA24" s="105"/>
      <c r="CB24" s="246"/>
      <c r="CC24" s="246"/>
      <c r="CD24" s="246"/>
      <c r="CE24" s="246"/>
      <c r="CF24" s="246"/>
      <c r="CG24" s="98"/>
      <c r="CH24" s="99"/>
      <c r="CI24" s="99"/>
      <c r="CJ24" s="99"/>
      <c r="CK24" s="99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6"/>
      <c r="CX24" s="2" t="s">
        <v>2</v>
      </c>
      <c r="CZ24" s="2"/>
      <c r="DA24" s="2" t="s">
        <v>108</v>
      </c>
      <c r="DB24" s="2">
        <v>2</v>
      </c>
      <c r="DC24" s="2">
        <v>2</v>
      </c>
      <c r="DD24" s="2">
        <v>2</v>
      </c>
      <c r="DE24" s="2">
        <v>450</v>
      </c>
      <c r="DF24" s="2">
        <v>45</v>
      </c>
      <c r="DH24" s="114"/>
      <c r="DI24" s="112"/>
      <c r="DJ24" s="2" t="s">
        <v>1</v>
      </c>
      <c r="DK24" s="2">
        <v>765</v>
      </c>
      <c r="DL24" s="2" t="s">
        <v>40</v>
      </c>
      <c r="DM24" s="2" t="s">
        <v>41</v>
      </c>
      <c r="DN24" s="2" t="s">
        <v>42</v>
      </c>
      <c r="DO24" s="2">
        <v>75</v>
      </c>
      <c r="DP24" s="2">
        <v>45</v>
      </c>
      <c r="DQ24" s="8" t="s">
        <v>43</v>
      </c>
      <c r="DR24" s="97"/>
      <c r="DS24" s="97"/>
      <c r="DT24" s="97"/>
      <c r="DU24" s="97"/>
    </row>
    <row r="25" spans="5:125" ht="8.15" customHeight="1" x14ac:dyDescent="0.2">
      <c r="E25" s="171"/>
      <c r="F25" s="171"/>
      <c r="G25" s="150"/>
      <c r="H25" s="150"/>
      <c r="I25" s="150"/>
      <c r="J25" s="150"/>
      <c r="K25" s="150"/>
      <c r="L25" s="150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28"/>
      <c r="AL25" s="125"/>
      <c r="AM25" s="125"/>
      <c r="AN25" s="125"/>
      <c r="AO25" s="125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29"/>
      <c r="BD25" s="29"/>
      <c r="BE25" s="29"/>
      <c r="BF25" s="29"/>
      <c r="BG25" s="30"/>
      <c r="BH25" s="28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4"/>
      <c r="BU25" s="24"/>
      <c r="BV25" s="31"/>
      <c r="BW25" s="248"/>
      <c r="BX25" s="105"/>
      <c r="BY25" s="105"/>
      <c r="BZ25" s="105"/>
      <c r="CA25" s="105"/>
      <c r="CB25" s="246"/>
      <c r="CC25" s="246"/>
      <c r="CD25" s="246"/>
      <c r="CE25" s="246"/>
      <c r="CF25" s="246"/>
      <c r="CG25" s="98"/>
      <c r="CH25" s="99"/>
      <c r="CI25" s="99"/>
      <c r="CJ25" s="99"/>
      <c r="CK25" s="99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6"/>
      <c r="CW25" s="24"/>
      <c r="CX25" s="2" t="s">
        <v>5</v>
      </c>
      <c r="CY25" s="4"/>
      <c r="CZ25" s="2"/>
      <c r="DA25" s="2" t="s">
        <v>84</v>
      </c>
      <c r="DB25" s="2">
        <v>3</v>
      </c>
      <c r="DC25" s="2">
        <v>3</v>
      </c>
      <c r="DD25" s="2">
        <v>3</v>
      </c>
      <c r="DE25" s="2">
        <v>600</v>
      </c>
      <c r="DF25" s="2">
        <v>60</v>
      </c>
      <c r="DH25" s="113" t="s">
        <v>10</v>
      </c>
      <c r="DI25" s="111" t="s">
        <v>11</v>
      </c>
      <c r="DJ25" s="2" t="s">
        <v>2</v>
      </c>
      <c r="DK25" s="2">
        <v>765</v>
      </c>
      <c r="DL25" s="2" t="s">
        <v>40</v>
      </c>
      <c r="DM25" s="2" t="s">
        <v>41</v>
      </c>
      <c r="DN25" s="2" t="s">
        <v>42</v>
      </c>
      <c r="DO25" s="2">
        <v>75</v>
      </c>
      <c r="DP25" s="2">
        <v>45</v>
      </c>
      <c r="DQ25" s="8" t="s">
        <v>43</v>
      </c>
      <c r="DR25" s="96">
        <v>10</v>
      </c>
      <c r="DS25" s="96">
        <v>300</v>
      </c>
      <c r="DT25" s="96">
        <v>10</v>
      </c>
      <c r="DU25" s="96">
        <v>1000</v>
      </c>
    </row>
    <row r="26" spans="5:125" ht="8.15" customHeight="1" x14ac:dyDescent="0.2">
      <c r="E26" s="171"/>
      <c r="F26" s="171"/>
      <c r="G26" s="150"/>
      <c r="H26" s="150"/>
      <c r="I26" s="150"/>
      <c r="J26" s="150"/>
      <c r="K26" s="150"/>
      <c r="L26" s="150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22" t="s">
        <v>109</v>
      </c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4"/>
      <c r="BH26" s="216" t="s">
        <v>110</v>
      </c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/>
      <c r="BV26" s="27"/>
      <c r="BW26" s="248"/>
      <c r="BX26" s="105"/>
      <c r="BY26" s="105"/>
      <c r="BZ26" s="105"/>
      <c r="CA26" s="105"/>
      <c r="CB26" s="246"/>
      <c r="CC26" s="246"/>
      <c r="CD26" s="246"/>
      <c r="CE26" s="246"/>
      <c r="CF26" s="246"/>
      <c r="CG26" s="98"/>
      <c r="CH26" s="99"/>
      <c r="CI26" s="99"/>
      <c r="CJ26" s="99"/>
      <c r="CK26" s="99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6"/>
      <c r="CW26" s="24"/>
      <c r="CX26" s="2" t="s">
        <v>6</v>
      </c>
      <c r="CY26" s="4"/>
      <c r="CZ26" s="4"/>
      <c r="DA26" s="4"/>
      <c r="DB26" s="2">
        <v>4</v>
      </c>
      <c r="DC26" s="2">
        <v>4</v>
      </c>
      <c r="DD26" s="2">
        <v>4</v>
      </c>
      <c r="DE26" s="2">
        <v>700</v>
      </c>
      <c r="DF26" s="2">
        <v>90</v>
      </c>
      <c r="DH26" s="114"/>
      <c r="DI26" s="112"/>
      <c r="DJ26" s="2" t="s">
        <v>5</v>
      </c>
      <c r="DK26" s="2">
        <v>765</v>
      </c>
      <c r="DL26" s="2" t="s">
        <v>40</v>
      </c>
      <c r="DM26" s="2" t="s">
        <v>41</v>
      </c>
      <c r="DN26" s="2" t="s">
        <v>42</v>
      </c>
      <c r="DO26" s="2">
        <v>75</v>
      </c>
      <c r="DP26" s="2">
        <v>45</v>
      </c>
      <c r="DQ26" s="8" t="s">
        <v>43</v>
      </c>
      <c r="DR26" s="97"/>
      <c r="DS26" s="97"/>
      <c r="DT26" s="97"/>
      <c r="DU26" s="97"/>
    </row>
    <row r="27" spans="5:125" ht="8.15" customHeight="1" x14ac:dyDescent="0.2">
      <c r="E27" s="171"/>
      <c r="F27" s="171"/>
      <c r="G27" s="150"/>
      <c r="H27" s="150"/>
      <c r="I27" s="150"/>
      <c r="J27" s="150"/>
      <c r="K27" s="150"/>
      <c r="L27" s="150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22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4"/>
      <c r="BH27" s="216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/>
      <c r="BV27" s="27"/>
      <c r="BW27" s="248"/>
      <c r="BX27" s="105"/>
      <c r="BY27" s="105"/>
      <c r="BZ27" s="105"/>
      <c r="CA27" s="105"/>
      <c r="CB27" s="246"/>
      <c r="CC27" s="246"/>
      <c r="CD27" s="246"/>
      <c r="CE27" s="246"/>
      <c r="CF27" s="246"/>
      <c r="CG27" s="98"/>
      <c r="CH27" s="99"/>
      <c r="CI27" s="99"/>
      <c r="CJ27" s="99"/>
      <c r="CK27" s="99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6"/>
      <c r="CW27" s="24"/>
      <c r="CX27" s="2" t="s">
        <v>9</v>
      </c>
      <c r="CY27" s="4"/>
      <c r="CZ27" s="4"/>
      <c r="DA27" s="4"/>
      <c r="DB27" s="2">
        <v>5</v>
      </c>
      <c r="DC27" s="2">
        <v>5</v>
      </c>
      <c r="DD27" s="2">
        <v>5</v>
      </c>
      <c r="DE27" s="2">
        <v>750</v>
      </c>
      <c r="DF27" s="2">
        <v>105</v>
      </c>
      <c r="DH27" s="113" t="s">
        <v>13</v>
      </c>
      <c r="DI27" s="113" t="s">
        <v>14</v>
      </c>
      <c r="DJ27" s="2" t="s">
        <v>6</v>
      </c>
      <c r="DK27" s="2">
        <v>765</v>
      </c>
      <c r="DL27" s="2" t="s">
        <v>40</v>
      </c>
      <c r="DM27" s="2" t="s">
        <v>41</v>
      </c>
      <c r="DN27" s="2" t="s">
        <v>42</v>
      </c>
      <c r="DO27" s="2">
        <v>75</v>
      </c>
      <c r="DP27" s="2">
        <v>45</v>
      </c>
      <c r="DQ27" s="8" t="s">
        <v>43</v>
      </c>
      <c r="DR27" s="96">
        <v>10</v>
      </c>
      <c r="DS27" s="96">
        <v>300</v>
      </c>
      <c r="DT27" s="96">
        <v>10</v>
      </c>
      <c r="DU27" s="96">
        <v>1000</v>
      </c>
    </row>
    <row r="28" spans="5:125" ht="8.15" customHeight="1" x14ac:dyDescent="0.2">
      <c r="E28" s="171"/>
      <c r="F28" s="171"/>
      <c r="G28" s="150"/>
      <c r="H28" s="150"/>
      <c r="I28" s="150"/>
      <c r="J28" s="150"/>
      <c r="K28" s="150"/>
      <c r="L28" s="150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28"/>
      <c r="AL28" s="125" t="s">
        <v>107</v>
      </c>
      <c r="AM28" s="125"/>
      <c r="AN28" s="125"/>
      <c r="AO28" s="125"/>
      <c r="AP28" s="125" t="str">
        <f>IF(OR(AL5="認定番号",AL5=""),"?",VLOOKUP(AL5,DH22:DQ35,6,FALSE))</f>
        <v>?</v>
      </c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29"/>
      <c r="BD28" s="29"/>
      <c r="BE28" s="29"/>
      <c r="BF28" s="29"/>
      <c r="BG28" s="30"/>
      <c r="BH28" s="28"/>
      <c r="BI28" s="210"/>
      <c r="BJ28" s="210"/>
      <c r="BK28" s="210"/>
      <c r="BL28" s="210"/>
      <c r="BM28" s="210"/>
      <c r="BN28" s="210"/>
      <c r="BO28" s="210"/>
      <c r="BP28" s="210"/>
      <c r="BQ28" s="210"/>
      <c r="BR28" s="210"/>
      <c r="BS28" s="210"/>
      <c r="BT28" s="24"/>
      <c r="BU28" s="24"/>
      <c r="BV28" s="31"/>
      <c r="BW28" s="248"/>
      <c r="BX28" s="105"/>
      <c r="BY28" s="105"/>
      <c r="BZ28" s="105"/>
      <c r="CA28" s="105"/>
      <c r="CB28" s="246"/>
      <c r="CC28" s="246"/>
      <c r="CD28" s="246"/>
      <c r="CE28" s="246"/>
      <c r="CF28" s="246"/>
      <c r="CG28" s="98"/>
      <c r="CH28" s="99"/>
      <c r="CI28" s="99"/>
      <c r="CJ28" s="99"/>
      <c r="CK28" s="99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6"/>
      <c r="CW28" s="24"/>
      <c r="CX28" s="2" t="s">
        <v>12</v>
      </c>
      <c r="CY28" s="4"/>
      <c r="CZ28" s="4"/>
      <c r="DA28" s="4"/>
      <c r="DB28" s="2">
        <v>6</v>
      </c>
      <c r="DC28" s="2">
        <v>6</v>
      </c>
      <c r="DD28" s="2">
        <v>6</v>
      </c>
      <c r="DE28" s="2">
        <v>850</v>
      </c>
      <c r="DF28" s="2"/>
      <c r="DH28" s="114"/>
      <c r="DI28" s="114"/>
      <c r="DJ28" s="2" t="s">
        <v>9</v>
      </c>
      <c r="DK28" s="2">
        <v>765</v>
      </c>
      <c r="DL28" s="2" t="s">
        <v>40</v>
      </c>
      <c r="DM28" s="2" t="s">
        <v>41</v>
      </c>
      <c r="DN28" s="2" t="s">
        <v>42</v>
      </c>
      <c r="DO28" s="2">
        <v>75</v>
      </c>
      <c r="DP28" s="2">
        <v>45</v>
      </c>
      <c r="DQ28" s="8" t="s">
        <v>43</v>
      </c>
      <c r="DR28" s="97"/>
      <c r="DS28" s="97"/>
      <c r="DT28" s="97"/>
      <c r="DU28" s="97"/>
    </row>
    <row r="29" spans="5:125" ht="8.15" customHeight="1" x14ac:dyDescent="0.2">
      <c r="E29" s="171"/>
      <c r="F29" s="171"/>
      <c r="G29" s="150"/>
      <c r="H29" s="150"/>
      <c r="I29" s="150"/>
      <c r="J29" s="150"/>
      <c r="K29" s="150"/>
      <c r="L29" s="150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28"/>
      <c r="AL29" s="125"/>
      <c r="AM29" s="125"/>
      <c r="AN29" s="125"/>
      <c r="AO29" s="125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29"/>
      <c r="BD29" s="29"/>
      <c r="BE29" s="29"/>
      <c r="BF29" s="29"/>
      <c r="BG29" s="30"/>
      <c r="BH29" s="28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4"/>
      <c r="BU29" s="24"/>
      <c r="BV29" s="31"/>
      <c r="BW29" s="248"/>
      <c r="BX29" s="105"/>
      <c r="BY29" s="105"/>
      <c r="BZ29" s="105"/>
      <c r="CA29" s="105"/>
      <c r="CB29" s="246"/>
      <c r="CC29" s="246"/>
      <c r="CD29" s="246"/>
      <c r="CE29" s="246"/>
      <c r="CF29" s="246"/>
      <c r="CG29" s="98"/>
      <c r="CH29" s="99"/>
      <c r="CI29" s="99"/>
      <c r="CJ29" s="99"/>
      <c r="CK29" s="99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6"/>
      <c r="CW29" s="24"/>
      <c r="CX29" s="2" t="s">
        <v>15</v>
      </c>
      <c r="CY29" s="4"/>
      <c r="CZ29" s="4"/>
      <c r="DA29" s="4"/>
      <c r="DB29" s="2">
        <v>7</v>
      </c>
      <c r="DC29" s="2">
        <v>7</v>
      </c>
      <c r="DD29" s="2">
        <v>7</v>
      </c>
      <c r="DE29" s="2">
        <v>900</v>
      </c>
      <c r="DF29" s="2"/>
      <c r="DH29" s="9" t="s">
        <v>16</v>
      </c>
      <c r="DI29" s="9" t="s">
        <v>17</v>
      </c>
      <c r="DJ29" s="2" t="s">
        <v>12</v>
      </c>
      <c r="DK29" s="2">
        <v>790</v>
      </c>
      <c r="DL29" s="2" t="s">
        <v>40</v>
      </c>
      <c r="DM29" s="2" t="s">
        <v>41</v>
      </c>
      <c r="DN29" s="2" t="s">
        <v>42</v>
      </c>
      <c r="DO29" s="2">
        <v>75</v>
      </c>
      <c r="DP29" s="2">
        <v>45</v>
      </c>
      <c r="DQ29" s="8" t="s">
        <v>43</v>
      </c>
      <c r="DR29" s="3">
        <v>10</v>
      </c>
      <c r="DS29" s="3">
        <v>300</v>
      </c>
      <c r="DT29" s="3">
        <v>10</v>
      </c>
      <c r="DU29" s="3">
        <v>1000</v>
      </c>
    </row>
    <row r="30" spans="5:125" ht="8.15" customHeight="1" x14ac:dyDescent="0.2">
      <c r="E30" s="171"/>
      <c r="F30" s="171"/>
      <c r="G30" s="150"/>
      <c r="H30" s="150"/>
      <c r="I30" s="150"/>
      <c r="J30" s="150"/>
      <c r="K30" s="150"/>
      <c r="L30" s="150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32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4"/>
      <c r="BD30" s="34"/>
      <c r="BE30" s="34"/>
      <c r="BF30" s="34"/>
      <c r="BG30" s="35"/>
      <c r="BH30" s="32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7"/>
      <c r="BU30" s="37"/>
      <c r="BV30" s="38"/>
      <c r="BW30" s="248"/>
      <c r="BX30" s="105"/>
      <c r="BY30" s="105"/>
      <c r="BZ30" s="105"/>
      <c r="CA30" s="105"/>
      <c r="CB30" s="246"/>
      <c r="CC30" s="246"/>
      <c r="CD30" s="246"/>
      <c r="CE30" s="246"/>
      <c r="CF30" s="246"/>
      <c r="CG30" s="98"/>
      <c r="CH30" s="99"/>
      <c r="CI30" s="99"/>
      <c r="CJ30" s="99"/>
      <c r="CK30" s="99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6"/>
      <c r="CW30" s="24"/>
      <c r="CX30" s="2" t="s">
        <v>18</v>
      </c>
      <c r="CY30" s="4"/>
      <c r="CZ30" s="4"/>
      <c r="DA30" s="4"/>
      <c r="DB30" s="2">
        <v>8</v>
      </c>
      <c r="DC30" s="2">
        <v>8</v>
      </c>
      <c r="DD30" s="2">
        <v>8</v>
      </c>
      <c r="DE30" s="2">
        <v>1000</v>
      </c>
      <c r="DF30" s="2"/>
      <c r="DH30" s="9" t="s">
        <v>19</v>
      </c>
      <c r="DI30" s="10" t="s">
        <v>20</v>
      </c>
      <c r="DJ30" s="2" t="s">
        <v>15</v>
      </c>
      <c r="DK30" s="2">
        <v>790</v>
      </c>
      <c r="DL30" s="2" t="s">
        <v>40</v>
      </c>
      <c r="DM30" s="2" t="s">
        <v>41</v>
      </c>
      <c r="DN30" s="2" t="s">
        <v>42</v>
      </c>
      <c r="DO30" s="2">
        <v>75</v>
      </c>
      <c r="DP30" s="2">
        <v>45</v>
      </c>
      <c r="DQ30" s="8" t="s">
        <v>43</v>
      </c>
      <c r="DR30" s="3">
        <v>10</v>
      </c>
      <c r="DS30" s="3">
        <v>300</v>
      </c>
      <c r="DT30" s="3">
        <v>10</v>
      </c>
      <c r="DU30" s="3">
        <v>1000</v>
      </c>
    </row>
    <row r="31" spans="5:125" ht="8.15" customHeight="1" x14ac:dyDescent="0.2">
      <c r="E31" s="171"/>
      <c r="F31" s="171"/>
      <c r="G31" s="150"/>
      <c r="H31" s="150"/>
      <c r="I31" s="150"/>
      <c r="J31" s="150"/>
      <c r="K31" s="150"/>
      <c r="L31" s="150"/>
      <c r="M31" s="177" t="s">
        <v>111</v>
      </c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 t="s">
        <v>112</v>
      </c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208" t="s">
        <v>113</v>
      </c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46"/>
      <c r="BX31" s="147"/>
      <c r="BY31" s="147"/>
      <c r="BZ31" s="147"/>
      <c r="CA31" s="147"/>
      <c r="CB31" s="104" t="s">
        <v>102</v>
      </c>
      <c r="CC31" s="105"/>
      <c r="CD31" s="105"/>
      <c r="CE31" s="105"/>
      <c r="CF31" s="105"/>
      <c r="CG31" s="107"/>
      <c r="CH31" s="108"/>
      <c r="CI31" s="108"/>
      <c r="CJ31" s="108"/>
      <c r="CK31" s="108"/>
      <c r="CL31" s="115" t="s">
        <v>114</v>
      </c>
      <c r="CM31" s="115"/>
      <c r="CN31" s="115"/>
      <c r="CO31" s="115"/>
      <c r="CP31" s="115"/>
      <c r="CQ31" s="115"/>
      <c r="CR31" s="115"/>
      <c r="CS31" s="115"/>
      <c r="CT31" s="115"/>
      <c r="CU31" s="115"/>
      <c r="CV31" s="116"/>
      <c r="CW31" s="24"/>
      <c r="CX31" s="2" t="s">
        <v>21</v>
      </c>
      <c r="CY31" s="4"/>
      <c r="CZ31" s="4"/>
      <c r="DA31" s="4"/>
      <c r="DB31" s="2">
        <v>9</v>
      </c>
      <c r="DC31" s="2">
        <v>9</v>
      </c>
      <c r="DD31" s="2">
        <v>9</v>
      </c>
      <c r="DE31" s="2"/>
      <c r="DF31" s="2"/>
      <c r="DH31" s="113" t="s">
        <v>22</v>
      </c>
      <c r="DI31" s="111" t="s">
        <v>23</v>
      </c>
      <c r="DJ31" s="2" t="s">
        <v>18</v>
      </c>
      <c r="DK31" s="2">
        <v>765</v>
      </c>
      <c r="DL31" s="2" t="s">
        <v>40</v>
      </c>
      <c r="DM31" s="2" t="s">
        <v>41</v>
      </c>
      <c r="DN31" s="2" t="s">
        <v>42</v>
      </c>
      <c r="DO31" s="2">
        <v>75</v>
      </c>
      <c r="DP31" s="2">
        <v>45</v>
      </c>
      <c r="DQ31" s="8" t="s">
        <v>43</v>
      </c>
      <c r="DR31" s="96">
        <v>10</v>
      </c>
      <c r="DS31" s="96">
        <v>300</v>
      </c>
      <c r="DT31" s="96">
        <v>10</v>
      </c>
      <c r="DU31" s="96">
        <v>1000</v>
      </c>
    </row>
    <row r="32" spans="5:125" ht="8.15" customHeight="1" x14ac:dyDescent="0.2">
      <c r="E32" s="171"/>
      <c r="F32" s="171"/>
      <c r="G32" s="150"/>
      <c r="H32" s="150"/>
      <c r="I32" s="150"/>
      <c r="J32" s="150"/>
      <c r="K32" s="150"/>
      <c r="L32" s="150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46"/>
      <c r="BX32" s="147"/>
      <c r="BY32" s="147"/>
      <c r="BZ32" s="147"/>
      <c r="CA32" s="147"/>
      <c r="CB32" s="105"/>
      <c r="CC32" s="105"/>
      <c r="CD32" s="105"/>
      <c r="CE32" s="105"/>
      <c r="CF32" s="105"/>
      <c r="CG32" s="107"/>
      <c r="CH32" s="108"/>
      <c r="CI32" s="108"/>
      <c r="CJ32" s="108"/>
      <c r="CK32" s="108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6"/>
      <c r="CX32" s="2" t="s">
        <v>24</v>
      </c>
      <c r="CZ32" s="4"/>
      <c r="DA32" s="4"/>
      <c r="DB32" s="2">
        <v>10</v>
      </c>
      <c r="DC32" s="2">
        <v>10</v>
      </c>
      <c r="DD32" s="2">
        <v>10</v>
      </c>
      <c r="DE32" s="2"/>
      <c r="DF32" s="2"/>
      <c r="DH32" s="114"/>
      <c r="DI32" s="112"/>
      <c r="DJ32" s="2" t="s">
        <v>21</v>
      </c>
      <c r="DK32" s="2">
        <v>790</v>
      </c>
      <c r="DL32" s="2" t="s">
        <v>40</v>
      </c>
      <c r="DM32" s="2" t="s">
        <v>41</v>
      </c>
      <c r="DN32" s="2" t="s">
        <v>42</v>
      </c>
      <c r="DO32" s="2">
        <v>75</v>
      </c>
      <c r="DP32" s="2">
        <v>45</v>
      </c>
      <c r="DQ32" s="8" t="s">
        <v>43</v>
      </c>
      <c r="DR32" s="97"/>
      <c r="DS32" s="97"/>
      <c r="DT32" s="97"/>
      <c r="DU32" s="97"/>
    </row>
    <row r="33" spans="5:125" ht="8.15" customHeight="1" x14ac:dyDescent="0.2">
      <c r="E33" s="171"/>
      <c r="F33" s="171"/>
      <c r="G33" s="150"/>
      <c r="H33" s="150"/>
      <c r="I33" s="150"/>
      <c r="J33" s="150"/>
      <c r="K33" s="150"/>
      <c r="L33" s="150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94" t="s">
        <v>115</v>
      </c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6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46"/>
      <c r="BX33" s="147"/>
      <c r="BY33" s="147"/>
      <c r="BZ33" s="147"/>
      <c r="CA33" s="147"/>
      <c r="CB33" s="104" t="s">
        <v>102</v>
      </c>
      <c r="CC33" s="104"/>
      <c r="CD33" s="104"/>
      <c r="CE33" s="104"/>
      <c r="CF33" s="104"/>
      <c r="CG33" s="107"/>
      <c r="CH33" s="108"/>
      <c r="CI33" s="108"/>
      <c r="CJ33" s="108"/>
      <c r="CK33" s="108"/>
      <c r="CL33" s="115" t="s">
        <v>114</v>
      </c>
      <c r="CM33" s="115"/>
      <c r="CN33" s="115"/>
      <c r="CO33" s="115"/>
      <c r="CP33" s="115"/>
      <c r="CQ33" s="115"/>
      <c r="CR33" s="115"/>
      <c r="CS33" s="115"/>
      <c r="CT33" s="115"/>
      <c r="CU33" s="115"/>
      <c r="CV33" s="116"/>
      <c r="CX33" s="2" t="s">
        <v>27</v>
      </c>
      <c r="CZ33" s="4"/>
      <c r="DA33" s="4"/>
      <c r="DB33" s="2">
        <v>11</v>
      </c>
      <c r="DC33" s="2">
        <v>11</v>
      </c>
      <c r="DD33" s="2">
        <v>11</v>
      </c>
      <c r="DE33" s="2"/>
      <c r="DF33" s="2"/>
      <c r="DH33" s="113" t="s">
        <v>25</v>
      </c>
      <c r="DI33" s="111" t="s">
        <v>26</v>
      </c>
      <c r="DJ33" s="2" t="s">
        <v>24</v>
      </c>
      <c r="DK33" s="2">
        <v>765</v>
      </c>
      <c r="DL33" s="2" t="s">
        <v>40</v>
      </c>
      <c r="DM33" s="2" t="s">
        <v>41</v>
      </c>
      <c r="DN33" s="2" t="s">
        <v>42</v>
      </c>
      <c r="DO33" s="2">
        <v>75</v>
      </c>
      <c r="DP33" s="2">
        <v>45</v>
      </c>
      <c r="DQ33" s="8" t="s">
        <v>43</v>
      </c>
      <c r="DR33" s="96">
        <v>10</v>
      </c>
      <c r="DS33" s="96">
        <v>300</v>
      </c>
      <c r="DT33" s="96">
        <v>10</v>
      </c>
      <c r="DU33" s="96">
        <v>1000</v>
      </c>
    </row>
    <row r="34" spans="5:125" ht="8.15" customHeight="1" x14ac:dyDescent="0.2">
      <c r="E34" s="171"/>
      <c r="F34" s="171"/>
      <c r="G34" s="150"/>
      <c r="H34" s="150"/>
      <c r="I34" s="150"/>
      <c r="J34" s="150"/>
      <c r="K34" s="150"/>
      <c r="L34" s="150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97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9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46"/>
      <c r="BX34" s="147"/>
      <c r="BY34" s="147"/>
      <c r="BZ34" s="147"/>
      <c r="CA34" s="147"/>
      <c r="CB34" s="104"/>
      <c r="CC34" s="104"/>
      <c r="CD34" s="104"/>
      <c r="CE34" s="104"/>
      <c r="CF34" s="104"/>
      <c r="CG34" s="107"/>
      <c r="CH34" s="108"/>
      <c r="CI34" s="108"/>
      <c r="CJ34" s="108"/>
      <c r="CK34" s="108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6"/>
      <c r="CZ34" s="4"/>
      <c r="DA34" s="4"/>
      <c r="DB34" s="2">
        <v>12</v>
      </c>
      <c r="DC34" s="2">
        <v>12</v>
      </c>
      <c r="DD34" s="2">
        <v>12</v>
      </c>
      <c r="DE34" s="2"/>
      <c r="DF34" s="2"/>
      <c r="DH34" s="114"/>
      <c r="DI34" s="112"/>
      <c r="DJ34" s="2" t="s">
        <v>27</v>
      </c>
      <c r="DK34" s="2">
        <v>790</v>
      </c>
      <c r="DL34" s="2" t="s">
        <v>40</v>
      </c>
      <c r="DM34" s="2" t="s">
        <v>41</v>
      </c>
      <c r="DN34" s="2" t="s">
        <v>42</v>
      </c>
      <c r="DO34" s="2">
        <v>75</v>
      </c>
      <c r="DP34" s="2">
        <v>45</v>
      </c>
      <c r="DQ34" s="8" t="s">
        <v>43</v>
      </c>
      <c r="DR34" s="97"/>
      <c r="DS34" s="97"/>
      <c r="DT34" s="97"/>
      <c r="DU34" s="97"/>
    </row>
    <row r="35" spans="5:125" ht="8.15" customHeight="1" x14ac:dyDescent="0.2">
      <c r="E35" s="171"/>
      <c r="F35" s="171"/>
      <c r="G35" s="150"/>
      <c r="H35" s="150"/>
      <c r="I35" s="150"/>
      <c r="J35" s="150"/>
      <c r="K35" s="150"/>
      <c r="L35" s="150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97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9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46"/>
      <c r="BX35" s="147"/>
      <c r="BY35" s="147"/>
      <c r="BZ35" s="147"/>
      <c r="CA35" s="147"/>
      <c r="CB35" s="104"/>
      <c r="CC35" s="104"/>
      <c r="CD35" s="104"/>
      <c r="CE35" s="104"/>
      <c r="CF35" s="104"/>
      <c r="CG35" s="107"/>
      <c r="CH35" s="108"/>
      <c r="CI35" s="108"/>
      <c r="CJ35" s="108"/>
      <c r="CK35" s="108"/>
      <c r="CL35" s="115"/>
      <c r="CM35" s="115"/>
      <c r="CN35" s="115"/>
      <c r="CO35" s="115"/>
      <c r="CP35" s="115"/>
      <c r="CQ35" s="115"/>
      <c r="CR35" s="115"/>
      <c r="CS35" s="115"/>
      <c r="CT35" s="115"/>
      <c r="CU35" s="115"/>
      <c r="CV35" s="116"/>
      <c r="CW35" s="24"/>
      <c r="CX35" s="4"/>
      <c r="CY35" s="4"/>
      <c r="CZ35" s="4"/>
      <c r="DA35" s="4"/>
      <c r="DB35" s="2">
        <v>13</v>
      </c>
      <c r="DC35" s="2"/>
      <c r="DD35" s="2">
        <v>13</v>
      </c>
      <c r="DE35" s="2"/>
      <c r="DF35" s="2"/>
      <c r="DH35" s="96" t="s">
        <v>28</v>
      </c>
      <c r="DI35" s="96" t="s">
        <v>29</v>
      </c>
      <c r="DJ35" s="2" t="s">
        <v>2</v>
      </c>
      <c r="DK35" s="2">
        <v>765</v>
      </c>
      <c r="DL35" s="2" t="s">
        <v>40</v>
      </c>
      <c r="DM35" s="2" t="s">
        <v>41</v>
      </c>
      <c r="DN35" s="2" t="s">
        <v>42</v>
      </c>
      <c r="DO35" s="2">
        <v>75</v>
      </c>
      <c r="DP35" s="2">
        <v>45</v>
      </c>
      <c r="DQ35" s="8" t="s">
        <v>43</v>
      </c>
      <c r="DR35" s="96">
        <v>10</v>
      </c>
      <c r="DS35" s="96">
        <v>300</v>
      </c>
      <c r="DT35" s="96">
        <v>10</v>
      </c>
      <c r="DU35" s="96">
        <v>1000</v>
      </c>
    </row>
    <row r="36" spans="5:125" ht="8.15" customHeight="1" x14ac:dyDescent="0.2">
      <c r="E36" s="171"/>
      <c r="F36" s="171"/>
      <c r="G36" s="150"/>
      <c r="H36" s="150"/>
      <c r="I36" s="150"/>
      <c r="J36" s="150"/>
      <c r="K36" s="150"/>
      <c r="L36" s="150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97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9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46"/>
      <c r="BX36" s="147"/>
      <c r="BY36" s="147"/>
      <c r="BZ36" s="147"/>
      <c r="CA36" s="147"/>
      <c r="CB36" s="104"/>
      <c r="CC36" s="104"/>
      <c r="CD36" s="104"/>
      <c r="CE36" s="104"/>
      <c r="CF36" s="104"/>
      <c r="CG36" s="107"/>
      <c r="CH36" s="108"/>
      <c r="CI36" s="108"/>
      <c r="CJ36" s="108"/>
      <c r="CK36" s="108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6"/>
      <c r="CW36" s="24"/>
      <c r="CX36" s="2" t="str">
        <f>IF(BI24="","○",IF(AP24=BI24,"○","×"))</f>
        <v>○</v>
      </c>
      <c r="CY36" s="4"/>
      <c r="CZ36" s="4"/>
      <c r="DA36" s="4"/>
      <c r="DB36" s="2">
        <v>14</v>
      </c>
      <c r="DC36" s="2"/>
      <c r="DD36" s="2">
        <v>14</v>
      </c>
      <c r="DE36" s="2"/>
      <c r="DF36" s="2"/>
      <c r="DH36" s="97"/>
      <c r="DI36" s="97"/>
      <c r="DJ36" s="2" t="s">
        <v>5</v>
      </c>
      <c r="DK36" s="2">
        <v>765</v>
      </c>
      <c r="DL36" s="2" t="s">
        <v>40</v>
      </c>
      <c r="DM36" s="2" t="s">
        <v>41</v>
      </c>
      <c r="DN36" s="2" t="s">
        <v>42</v>
      </c>
      <c r="DO36" s="2">
        <v>75</v>
      </c>
      <c r="DP36" s="2">
        <v>45</v>
      </c>
      <c r="DQ36" s="8" t="s">
        <v>43</v>
      </c>
      <c r="DR36" s="97"/>
      <c r="DS36" s="97"/>
      <c r="DT36" s="97"/>
      <c r="DU36" s="97"/>
    </row>
    <row r="37" spans="5:125" ht="8.15" customHeight="1" x14ac:dyDescent="0.2">
      <c r="E37" s="171"/>
      <c r="F37" s="171"/>
      <c r="G37" s="150"/>
      <c r="H37" s="150"/>
      <c r="I37" s="150"/>
      <c r="J37" s="150"/>
      <c r="K37" s="150"/>
      <c r="L37" s="150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272" t="s">
        <v>37</v>
      </c>
      <c r="AL37" s="265"/>
      <c r="AM37" s="265"/>
      <c r="AN37" s="265"/>
      <c r="AO37" s="265"/>
      <c r="AP37" s="265"/>
      <c r="AQ37" s="265"/>
      <c r="AR37" s="265" t="s">
        <v>116</v>
      </c>
      <c r="AS37" s="265"/>
      <c r="AT37" s="265" t="str">
        <f>IF(OR(AL5="認定番号",AL5=""),"?",VLOOKUP(AL5,DH22:DQ35,10,FALSE))</f>
        <v>?</v>
      </c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 t="s">
        <v>117</v>
      </c>
      <c r="BF37" s="265"/>
      <c r="BG37" s="270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46"/>
      <c r="BX37" s="147"/>
      <c r="BY37" s="147"/>
      <c r="BZ37" s="147"/>
      <c r="CA37" s="147"/>
      <c r="CB37" s="104"/>
      <c r="CC37" s="104"/>
      <c r="CD37" s="104"/>
      <c r="CE37" s="104"/>
      <c r="CF37" s="104"/>
      <c r="CG37" s="107"/>
      <c r="CH37" s="108"/>
      <c r="CI37" s="108"/>
      <c r="CJ37" s="108"/>
      <c r="CK37" s="108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6"/>
      <c r="CW37" s="24"/>
      <c r="CX37" s="2" t="str">
        <f>IF(BI28="","○",IF(AP28=BI28,"○","×"))</f>
        <v>○</v>
      </c>
      <c r="CY37" s="4"/>
      <c r="CZ37" s="4"/>
      <c r="DA37" s="4"/>
      <c r="DB37" s="2">
        <v>15</v>
      </c>
      <c r="DC37" s="2"/>
      <c r="DD37" s="2">
        <v>15</v>
      </c>
      <c r="DE37" s="2"/>
      <c r="DF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</row>
    <row r="38" spans="5:125" ht="8.15" customHeight="1" x14ac:dyDescent="0.2">
      <c r="E38" s="171"/>
      <c r="F38" s="171"/>
      <c r="G38" s="150"/>
      <c r="H38" s="150"/>
      <c r="I38" s="150"/>
      <c r="J38" s="150"/>
      <c r="K38" s="150"/>
      <c r="L38" s="150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273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71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48"/>
      <c r="BX38" s="149"/>
      <c r="BY38" s="149"/>
      <c r="BZ38" s="149"/>
      <c r="CA38" s="149"/>
      <c r="CB38" s="106"/>
      <c r="CC38" s="106"/>
      <c r="CD38" s="106"/>
      <c r="CE38" s="106"/>
      <c r="CF38" s="106"/>
      <c r="CG38" s="109"/>
      <c r="CH38" s="110"/>
      <c r="CI38" s="110"/>
      <c r="CJ38" s="110"/>
      <c r="CK38" s="110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6"/>
      <c r="CW38" s="24"/>
      <c r="CX38" s="4"/>
      <c r="CY38" s="4"/>
      <c r="CZ38" s="4"/>
      <c r="DA38" s="4"/>
      <c r="DB38" s="2">
        <v>16</v>
      </c>
      <c r="DC38" s="2"/>
      <c r="DD38" s="2">
        <v>16</v>
      </c>
      <c r="DE38" s="2"/>
      <c r="DF38" s="2"/>
    </row>
    <row r="39" spans="5:125" ht="8.15" customHeight="1" x14ac:dyDescent="0.2">
      <c r="E39" s="171" t="s">
        <v>56</v>
      </c>
      <c r="F39" s="241"/>
      <c r="G39" s="150" t="s">
        <v>118</v>
      </c>
      <c r="H39" s="170"/>
      <c r="I39" s="170"/>
      <c r="J39" s="170"/>
      <c r="K39" s="170"/>
      <c r="L39" s="170"/>
      <c r="M39" s="188" t="s">
        <v>119</v>
      </c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179" t="s">
        <v>120</v>
      </c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92" t="s">
        <v>121</v>
      </c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220"/>
      <c r="BI39" s="220"/>
      <c r="BJ39" s="220"/>
      <c r="BK39" s="220"/>
      <c r="BL39" s="220"/>
      <c r="BM39" s="220"/>
      <c r="BN39" s="220"/>
      <c r="BO39" s="220"/>
      <c r="BP39" s="220"/>
      <c r="BQ39" s="220"/>
      <c r="BR39" s="220"/>
      <c r="BS39" s="220"/>
      <c r="BT39" s="220"/>
      <c r="BU39" s="220"/>
      <c r="BV39" s="220"/>
      <c r="BW39" s="204"/>
      <c r="BX39" s="205"/>
      <c r="BY39" s="205"/>
      <c r="BZ39" s="205"/>
      <c r="CA39" s="205"/>
      <c r="CB39" s="102" t="s">
        <v>102</v>
      </c>
      <c r="CC39" s="103"/>
      <c r="CD39" s="103"/>
      <c r="CE39" s="103"/>
      <c r="CF39" s="103"/>
      <c r="CG39" s="275"/>
      <c r="CH39" s="276"/>
      <c r="CI39" s="276"/>
      <c r="CJ39" s="276"/>
      <c r="CK39" s="276"/>
      <c r="CL39" s="115" t="s">
        <v>114</v>
      </c>
      <c r="CM39" s="115"/>
      <c r="CN39" s="115"/>
      <c r="CO39" s="115"/>
      <c r="CP39" s="115"/>
      <c r="CQ39" s="115"/>
      <c r="CR39" s="115"/>
      <c r="CS39" s="115"/>
      <c r="CT39" s="115"/>
      <c r="CU39" s="115"/>
      <c r="CV39" s="116"/>
      <c r="CW39" s="24"/>
      <c r="CX39" s="4"/>
      <c r="CY39" s="4"/>
      <c r="CZ39" s="4"/>
      <c r="DA39" s="4"/>
      <c r="DB39" s="2">
        <v>17</v>
      </c>
      <c r="DC39" s="2"/>
      <c r="DD39" s="2">
        <v>17</v>
      </c>
      <c r="DE39" s="2"/>
      <c r="DF39" s="2"/>
    </row>
    <row r="40" spans="5:125" ht="8.15" customHeight="1" x14ac:dyDescent="0.2">
      <c r="E40" s="171"/>
      <c r="F40" s="241"/>
      <c r="G40" s="150"/>
      <c r="H40" s="170"/>
      <c r="I40" s="170"/>
      <c r="J40" s="170"/>
      <c r="K40" s="170"/>
      <c r="L40" s="170"/>
      <c r="M40" s="189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177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  <c r="BT40" s="221"/>
      <c r="BU40" s="221"/>
      <c r="BV40" s="221"/>
      <c r="BW40" s="146"/>
      <c r="BX40" s="147"/>
      <c r="BY40" s="147"/>
      <c r="BZ40" s="147"/>
      <c r="CA40" s="147"/>
      <c r="CB40" s="104"/>
      <c r="CC40" s="105"/>
      <c r="CD40" s="105"/>
      <c r="CE40" s="105"/>
      <c r="CF40" s="105"/>
      <c r="CG40" s="107"/>
      <c r="CH40" s="108"/>
      <c r="CI40" s="108"/>
      <c r="CJ40" s="108"/>
      <c r="CK40" s="108"/>
      <c r="CL40" s="115"/>
      <c r="CM40" s="115"/>
      <c r="CN40" s="115"/>
      <c r="CO40" s="115"/>
      <c r="CP40" s="115"/>
      <c r="CQ40" s="115"/>
      <c r="CR40" s="115"/>
      <c r="CS40" s="115"/>
      <c r="CT40" s="115"/>
      <c r="CU40" s="115"/>
      <c r="CV40" s="116"/>
      <c r="CW40" s="24"/>
      <c r="CX40" s="4"/>
      <c r="CY40" s="4"/>
      <c r="CZ40" s="4"/>
      <c r="DA40" s="4"/>
      <c r="DB40" s="2">
        <v>18</v>
      </c>
      <c r="DC40" s="2"/>
      <c r="DD40" s="2">
        <v>18</v>
      </c>
      <c r="DE40" s="2"/>
      <c r="DF40" s="2"/>
    </row>
    <row r="41" spans="5:125" ht="8.15" customHeight="1" x14ac:dyDescent="0.2">
      <c r="E41" s="241"/>
      <c r="F41" s="241"/>
      <c r="G41" s="170"/>
      <c r="H41" s="170"/>
      <c r="I41" s="170"/>
      <c r="J41" s="170"/>
      <c r="K41" s="170"/>
      <c r="L41" s="170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221"/>
      <c r="BI41" s="221"/>
      <c r="BJ41" s="221"/>
      <c r="BK41" s="221"/>
      <c r="BL41" s="221"/>
      <c r="BM41" s="221"/>
      <c r="BN41" s="221"/>
      <c r="BO41" s="221"/>
      <c r="BP41" s="221"/>
      <c r="BQ41" s="221"/>
      <c r="BR41" s="221"/>
      <c r="BS41" s="221"/>
      <c r="BT41" s="221"/>
      <c r="BU41" s="221"/>
      <c r="BV41" s="221"/>
      <c r="BW41" s="146"/>
      <c r="BX41" s="147"/>
      <c r="BY41" s="147"/>
      <c r="BZ41" s="147"/>
      <c r="CA41" s="147"/>
      <c r="CB41" s="105"/>
      <c r="CC41" s="105"/>
      <c r="CD41" s="105"/>
      <c r="CE41" s="105"/>
      <c r="CF41" s="105"/>
      <c r="CG41" s="107"/>
      <c r="CH41" s="108"/>
      <c r="CI41" s="108"/>
      <c r="CJ41" s="108"/>
      <c r="CK41" s="108"/>
      <c r="CL41" s="115"/>
      <c r="CM41" s="115"/>
      <c r="CN41" s="115"/>
      <c r="CO41" s="115"/>
      <c r="CP41" s="115"/>
      <c r="CQ41" s="115"/>
      <c r="CR41" s="115"/>
      <c r="CS41" s="115"/>
      <c r="CT41" s="115"/>
      <c r="CU41" s="115"/>
      <c r="CV41" s="116"/>
      <c r="CW41" s="24"/>
      <c r="CX41" s="4"/>
      <c r="CY41" s="4"/>
      <c r="CZ41" s="4"/>
      <c r="DA41" s="4"/>
      <c r="DB41" s="2">
        <v>19</v>
      </c>
      <c r="DC41" s="2"/>
      <c r="DD41" s="2">
        <v>19</v>
      </c>
      <c r="DE41" s="2"/>
      <c r="DF41" s="2"/>
    </row>
    <row r="42" spans="5:125" ht="8.15" customHeight="1" x14ac:dyDescent="0.2">
      <c r="E42" s="241"/>
      <c r="F42" s="241"/>
      <c r="G42" s="170"/>
      <c r="H42" s="170"/>
      <c r="I42" s="170"/>
      <c r="J42" s="170"/>
      <c r="K42" s="170"/>
      <c r="L42" s="170"/>
      <c r="M42" s="189" t="s">
        <v>122</v>
      </c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77" t="s">
        <v>123</v>
      </c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39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1"/>
      <c r="BH42" s="39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3"/>
      <c r="BW42" s="158" t="str">
        <f>IF(BL44="","",(IF(AS43&lt;=BL44,"○","")))</f>
        <v/>
      </c>
      <c r="BX42" s="104"/>
      <c r="BY42" s="104"/>
      <c r="BZ42" s="104"/>
      <c r="CA42" s="104"/>
      <c r="CB42" s="104" t="s">
        <v>102</v>
      </c>
      <c r="CC42" s="105"/>
      <c r="CD42" s="105"/>
      <c r="CE42" s="105"/>
      <c r="CF42" s="105"/>
      <c r="CG42" s="98" t="str">
        <f>IF(BL44="","",(IF(BL44&lt;AS43,"○","")))</f>
        <v/>
      </c>
      <c r="CH42" s="99"/>
      <c r="CI42" s="99"/>
      <c r="CJ42" s="99"/>
      <c r="CK42" s="99"/>
      <c r="CL42" s="115" t="s">
        <v>124</v>
      </c>
      <c r="CM42" s="115"/>
      <c r="CN42" s="115"/>
      <c r="CO42" s="115"/>
      <c r="CP42" s="115"/>
      <c r="CQ42" s="115"/>
      <c r="CR42" s="115"/>
      <c r="CS42" s="115"/>
      <c r="CT42" s="115"/>
      <c r="CU42" s="115"/>
      <c r="CV42" s="116"/>
      <c r="CW42" s="24"/>
      <c r="CX42" s="4"/>
      <c r="CY42" s="4"/>
      <c r="CZ42" s="4"/>
      <c r="DA42" s="4"/>
      <c r="DB42" s="2">
        <v>20</v>
      </c>
      <c r="DC42" s="2"/>
      <c r="DD42" s="2">
        <v>20</v>
      </c>
      <c r="DE42" s="2"/>
      <c r="DF42" s="2"/>
    </row>
    <row r="43" spans="5:125" ht="8.15" customHeight="1" x14ac:dyDescent="0.2">
      <c r="E43" s="241"/>
      <c r="F43" s="241"/>
      <c r="G43" s="170"/>
      <c r="H43" s="170"/>
      <c r="I43" s="170"/>
      <c r="J43" s="170"/>
      <c r="K43" s="170"/>
      <c r="L43" s="170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28"/>
      <c r="AL43" s="24"/>
      <c r="AM43" s="24"/>
      <c r="AN43" s="287" t="s">
        <v>125</v>
      </c>
      <c r="AO43" s="287"/>
      <c r="AP43" s="287"/>
      <c r="AQ43" s="287"/>
      <c r="AR43" s="287"/>
      <c r="AS43" s="222" t="str">
        <f>IF(BO10="","?",VLOOKUP(BO10,DJ23:DQ37,2,FALSE))</f>
        <v>?</v>
      </c>
      <c r="AT43" s="222"/>
      <c r="AU43" s="222"/>
      <c r="AV43" s="222"/>
      <c r="AW43" s="289" t="s">
        <v>126</v>
      </c>
      <c r="AX43" s="289"/>
      <c r="AY43" s="289"/>
      <c r="AZ43" s="289"/>
      <c r="BA43" s="289"/>
      <c r="BB43" s="289"/>
      <c r="BC43" s="289"/>
      <c r="BD43" s="289"/>
      <c r="BE43" s="289"/>
      <c r="BF43" s="289"/>
      <c r="BG43" s="44"/>
      <c r="BH43" s="45"/>
      <c r="BI43" s="25"/>
      <c r="BJ43" s="25"/>
      <c r="BK43" s="25"/>
      <c r="BL43" s="46"/>
      <c r="BM43" s="46"/>
      <c r="BN43" s="46"/>
      <c r="BO43" s="46"/>
      <c r="BP43" s="47"/>
      <c r="BQ43" s="47"/>
      <c r="BR43" s="47"/>
      <c r="BS43" s="47"/>
      <c r="BT43" s="47"/>
      <c r="BU43" s="47"/>
      <c r="BV43" s="27"/>
      <c r="BW43" s="158"/>
      <c r="BX43" s="104"/>
      <c r="BY43" s="104"/>
      <c r="BZ43" s="104"/>
      <c r="CA43" s="104"/>
      <c r="CB43" s="105"/>
      <c r="CC43" s="105"/>
      <c r="CD43" s="105"/>
      <c r="CE43" s="105"/>
      <c r="CF43" s="105"/>
      <c r="CG43" s="98"/>
      <c r="CH43" s="99"/>
      <c r="CI43" s="99"/>
      <c r="CJ43" s="99"/>
      <c r="CK43" s="99"/>
      <c r="CL43" s="115"/>
      <c r="CM43" s="115"/>
      <c r="CN43" s="115"/>
      <c r="CO43" s="115"/>
      <c r="CP43" s="115"/>
      <c r="CQ43" s="115"/>
      <c r="CR43" s="115"/>
      <c r="CS43" s="115"/>
      <c r="CT43" s="115"/>
      <c r="CU43" s="115"/>
      <c r="CV43" s="116"/>
      <c r="CW43" s="24"/>
      <c r="CX43" s="4"/>
      <c r="CY43" s="4"/>
      <c r="CZ43" s="4"/>
      <c r="DA43" s="4"/>
      <c r="DB43" s="2">
        <v>21</v>
      </c>
      <c r="DC43" s="2"/>
      <c r="DD43" s="2">
        <v>21</v>
      </c>
      <c r="DE43" s="2"/>
      <c r="DF43" s="2"/>
    </row>
    <row r="44" spans="5:125" ht="8.15" customHeight="1" x14ac:dyDescent="0.2">
      <c r="E44" s="241"/>
      <c r="F44" s="241"/>
      <c r="G44" s="170"/>
      <c r="H44" s="170"/>
      <c r="I44" s="170"/>
      <c r="J44" s="170"/>
      <c r="K44" s="170"/>
      <c r="L44" s="170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45"/>
      <c r="AL44" s="48"/>
      <c r="AM44" s="48"/>
      <c r="AN44" s="288"/>
      <c r="AO44" s="288"/>
      <c r="AP44" s="288"/>
      <c r="AQ44" s="288"/>
      <c r="AR44" s="288"/>
      <c r="AS44" s="223"/>
      <c r="AT44" s="223"/>
      <c r="AU44" s="223"/>
      <c r="AV44" s="223"/>
      <c r="AW44" s="290"/>
      <c r="AX44" s="290"/>
      <c r="AY44" s="290"/>
      <c r="AZ44" s="290"/>
      <c r="BA44" s="290"/>
      <c r="BB44" s="290"/>
      <c r="BC44" s="290"/>
      <c r="BD44" s="290"/>
      <c r="BE44" s="290"/>
      <c r="BF44" s="290"/>
      <c r="BG44" s="44"/>
      <c r="BH44" s="45"/>
      <c r="BI44" s="25"/>
      <c r="BJ44" s="25"/>
      <c r="BK44" s="25"/>
      <c r="BL44" s="117"/>
      <c r="BM44" s="117"/>
      <c r="BN44" s="117"/>
      <c r="BO44" s="117"/>
      <c r="BP44" s="117"/>
      <c r="BQ44" s="117"/>
      <c r="BR44" s="176" t="s">
        <v>127</v>
      </c>
      <c r="BS44" s="176"/>
      <c r="BT44" s="176"/>
      <c r="BU44" s="47"/>
      <c r="BV44" s="27"/>
      <c r="BW44" s="158"/>
      <c r="BX44" s="104"/>
      <c r="BY44" s="104"/>
      <c r="BZ44" s="104"/>
      <c r="CA44" s="104"/>
      <c r="CB44" s="105"/>
      <c r="CC44" s="105"/>
      <c r="CD44" s="105"/>
      <c r="CE44" s="105"/>
      <c r="CF44" s="105"/>
      <c r="CG44" s="98"/>
      <c r="CH44" s="99"/>
      <c r="CI44" s="99"/>
      <c r="CJ44" s="99"/>
      <c r="CK44" s="99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6"/>
      <c r="CW44" s="24"/>
      <c r="CX44" s="4"/>
      <c r="CY44" s="4"/>
      <c r="CZ44" s="4"/>
      <c r="DA44" s="4"/>
      <c r="DB44" s="2">
        <v>22</v>
      </c>
      <c r="DC44" s="2"/>
      <c r="DD44" s="2">
        <v>22</v>
      </c>
      <c r="DE44" s="2"/>
      <c r="DF44" s="2"/>
      <c r="DH44" s="4" t="s">
        <v>128</v>
      </c>
      <c r="DI44" s="4"/>
      <c r="DJ44" s="4"/>
      <c r="DK44" s="4"/>
      <c r="DL44" s="4"/>
      <c r="DM44" s="4"/>
    </row>
    <row r="45" spans="5:125" ht="8.15" customHeight="1" x14ac:dyDescent="0.2">
      <c r="E45" s="241"/>
      <c r="F45" s="241"/>
      <c r="G45" s="170"/>
      <c r="H45" s="170"/>
      <c r="I45" s="170"/>
      <c r="J45" s="170"/>
      <c r="K45" s="170"/>
      <c r="L45" s="170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49"/>
      <c r="AL45" s="48"/>
      <c r="AM45" s="48"/>
      <c r="AN45" s="25"/>
      <c r="AO45" s="25"/>
      <c r="AP45" s="25"/>
      <c r="AQ45" s="25"/>
      <c r="AR45" s="25"/>
      <c r="AS45" s="25"/>
      <c r="AT45" s="25"/>
      <c r="AU45" s="25"/>
      <c r="AV45" s="25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1"/>
      <c r="BH45" s="45"/>
      <c r="BI45" s="25"/>
      <c r="BJ45" s="25"/>
      <c r="BK45" s="25"/>
      <c r="BL45" s="118"/>
      <c r="BM45" s="118"/>
      <c r="BN45" s="118"/>
      <c r="BO45" s="118"/>
      <c r="BP45" s="118"/>
      <c r="BQ45" s="118"/>
      <c r="BR45" s="176"/>
      <c r="BS45" s="176"/>
      <c r="BT45" s="176"/>
      <c r="BU45" s="47"/>
      <c r="BV45" s="27"/>
      <c r="BW45" s="158"/>
      <c r="BX45" s="104"/>
      <c r="BY45" s="104"/>
      <c r="BZ45" s="104"/>
      <c r="CA45" s="104"/>
      <c r="CB45" s="105"/>
      <c r="CC45" s="105"/>
      <c r="CD45" s="105"/>
      <c r="CE45" s="105"/>
      <c r="CF45" s="105"/>
      <c r="CG45" s="98"/>
      <c r="CH45" s="99"/>
      <c r="CI45" s="99"/>
      <c r="CJ45" s="99"/>
      <c r="CK45" s="99"/>
      <c r="CL45" s="115"/>
      <c r="CM45" s="115"/>
      <c r="CN45" s="115"/>
      <c r="CO45" s="115"/>
      <c r="CP45" s="115"/>
      <c r="CQ45" s="115"/>
      <c r="CR45" s="115"/>
      <c r="CS45" s="115"/>
      <c r="CT45" s="115"/>
      <c r="CU45" s="115"/>
      <c r="CV45" s="116"/>
      <c r="CW45" s="24"/>
      <c r="CX45" s="4"/>
      <c r="CY45" s="4"/>
      <c r="CZ45" s="4"/>
      <c r="DA45" s="4"/>
      <c r="DB45" s="2">
        <v>23</v>
      </c>
      <c r="DC45" s="2"/>
      <c r="DD45" s="2">
        <v>23</v>
      </c>
      <c r="DE45" s="2"/>
      <c r="DF45" s="2"/>
      <c r="DH45" s="2"/>
      <c r="DI45" s="2">
        <v>30</v>
      </c>
      <c r="DJ45" s="2">
        <v>45</v>
      </c>
      <c r="DK45" s="2">
        <v>60</v>
      </c>
      <c r="DL45" s="2">
        <v>90</v>
      </c>
      <c r="DM45" s="2">
        <v>105</v>
      </c>
    </row>
    <row r="46" spans="5:125" ht="8.15" customHeight="1" x14ac:dyDescent="0.2">
      <c r="E46" s="241"/>
      <c r="F46" s="241"/>
      <c r="G46" s="170"/>
      <c r="H46" s="170"/>
      <c r="I46" s="170"/>
      <c r="J46" s="170"/>
      <c r="K46" s="170"/>
      <c r="L46" s="17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52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4"/>
      <c r="BH46" s="55"/>
      <c r="BI46" s="56"/>
      <c r="BJ46" s="56"/>
      <c r="BK46" s="56"/>
      <c r="BL46" s="286"/>
      <c r="BM46" s="286"/>
      <c r="BN46" s="286"/>
      <c r="BO46" s="286"/>
      <c r="BP46" s="286"/>
      <c r="BQ46" s="286"/>
      <c r="BR46" s="286"/>
      <c r="BS46" s="286"/>
      <c r="BT46" s="56"/>
      <c r="BU46" s="56"/>
      <c r="BV46" s="57"/>
      <c r="BW46" s="206"/>
      <c r="BX46" s="106"/>
      <c r="BY46" s="106"/>
      <c r="BZ46" s="106"/>
      <c r="CA46" s="106"/>
      <c r="CB46" s="160"/>
      <c r="CC46" s="160"/>
      <c r="CD46" s="160"/>
      <c r="CE46" s="160"/>
      <c r="CF46" s="160"/>
      <c r="CG46" s="100"/>
      <c r="CH46" s="101"/>
      <c r="CI46" s="101"/>
      <c r="CJ46" s="101"/>
      <c r="CK46" s="101"/>
      <c r="CL46" s="115"/>
      <c r="CM46" s="115"/>
      <c r="CN46" s="115"/>
      <c r="CO46" s="115"/>
      <c r="CP46" s="115"/>
      <c r="CQ46" s="115"/>
      <c r="CR46" s="115"/>
      <c r="CS46" s="115"/>
      <c r="CT46" s="115"/>
      <c r="CU46" s="115"/>
      <c r="CV46" s="116"/>
      <c r="CW46" s="24"/>
      <c r="CX46" s="2" t="s">
        <v>129</v>
      </c>
      <c r="CY46" s="2" t="e">
        <f>VLOOKUP(AW8,DH46:DM53,MATCH(AW10,DH45:DM45,0),FALSE)</f>
        <v>#N/A</v>
      </c>
      <c r="CZ46" s="4"/>
      <c r="DA46" s="4"/>
      <c r="DB46" s="2">
        <v>24</v>
      </c>
      <c r="DC46" s="2"/>
      <c r="DD46" s="2">
        <v>24</v>
      </c>
      <c r="DE46" s="2"/>
      <c r="DF46" s="2"/>
      <c r="DH46" s="2">
        <v>320</v>
      </c>
      <c r="DI46" s="2"/>
      <c r="DJ46" s="2">
        <v>500</v>
      </c>
      <c r="DK46" s="2" t="s">
        <v>52</v>
      </c>
      <c r="DL46" s="2" t="s">
        <v>52</v>
      </c>
      <c r="DM46" s="2" t="s">
        <v>52</v>
      </c>
    </row>
    <row r="47" spans="5:125" ht="8.15" customHeight="1" x14ac:dyDescent="0.2">
      <c r="E47" s="171" t="s">
        <v>130</v>
      </c>
      <c r="F47" s="274"/>
      <c r="G47" s="150" t="s">
        <v>131</v>
      </c>
      <c r="H47" s="170"/>
      <c r="I47" s="170"/>
      <c r="J47" s="170"/>
      <c r="K47" s="170"/>
      <c r="L47" s="170"/>
      <c r="M47" s="188" t="s">
        <v>119</v>
      </c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179" t="s">
        <v>120</v>
      </c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261" t="s">
        <v>121</v>
      </c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20"/>
      <c r="BI47" s="220"/>
      <c r="BJ47" s="220"/>
      <c r="BK47" s="220"/>
      <c r="BL47" s="220"/>
      <c r="BM47" s="220"/>
      <c r="BN47" s="220"/>
      <c r="BO47" s="220"/>
      <c r="BP47" s="220"/>
      <c r="BQ47" s="220"/>
      <c r="BR47" s="220"/>
      <c r="BS47" s="220"/>
      <c r="BT47" s="220"/>
      <c r="BU47" s="220"/>
      <c r="BV47" s="220"/>
      <c r="BW47" s="204"/>
      <c r="BX47" s="205"/>
      <c r="BY47" s="205"/>
      <c r="BZ47" s="205"/>
      <c r="CA47" s="205"/>
      <c r="CB47" s="102" t="s">
        <v>102</v>
      </c>
      <c r="CC47" s="103"/>
      <c r="CD47" s="103"/>
      <c r="CE47" s="103"/>
      <c r="CF47" s="103"/>
      <c r="CG47" s="275"/>
      <c r="CH47" s="276"/>
      <c r="CI47" s="276"/>
      <c r="CJ47" s="276"/>
      <c r="CK47" s="276"/>
      <c r="CL47" s="115" t="s">
        <v>114</v>
      </c>
      <c r="CM47" s="115"/>
      <c r="CN47" s="115"/>
      <c r="CO47" s="115"/>
      <c r="CP47" s="115"/>
      <c r="CQ47" s="115"/>
      <c r="CR47" s="115"/>
      <c r="CS47" s="115"/>
      <c r="CT47" s="115"/>
      <c r="CU47" s="115"/>
      <c r="CV47" s="116"/>
      <c r="CW47" s="24"/>
      <c r="CX47" s="2" t="s">
        <v>132</v>
      </c>
      <c r="CY47" s="2" t="e">
        <f>VLOOKUP(AW8,DH63:DM70,MATCH(AW10,DH62:DM62,0),FALSE)</f>
        <v>#N/A</v>
      </c>
      <c r="CZ47" s="4"/>
      <c r="DA47" s="4"/>
      <c r="DB47" s="2">
        <v>25</v>
      </c>
      <c r="DC47" s="2"/>
      <c r="DD47" s="2">
        <v>25</v>
      </c>
      <c r="DE47" s="2"/>
      <c r="DF47" s="2"/>
      <c r="DH47" s="2">
        <v>450</v>
      </c>
      <c r="DI47" s="2" t="s">
        <v>52</v>
      </c>
      <c r="DJ47" s="2">
        <v>500</v>
      </c>
      <c r="DK47" s="7">
        <v>700</v>
      </c>
      <c r="DL47" s="7">
        <v>1400</v>
      </c>
      <c r="DM47" s="7">
        <v>1950</v>
      </c>
    </row>
    <row r="48" spans="5:125" ht="8.15" customHeight="1" x14ac:dyDescent="0.2">
      <c r="E48" s="171"/>
      <c r="F48" s="274"/>
      <c r="G48" s="150"/>
      <c r="H48" s="170"/>
      <c r="I48" s="170"/>
      <c r="J48" s="170"/>
      <c r="K48" s="170"/>
      <c r="L48" s="170"/>
      <c r="M48" s="189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177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146"/>
      <c r="BX48" s="147"/>
      <c r="BY48" s="147"/>
      <c r="BZ48" s="147"/>
      <c r="CA48" s="147"/>
      <c r="CB48" s="104"/>
      <c r="CC48" s="105"/>
      <c r="CD48" s="105"/>
      <c r="CE48" s="105"/>
      <c r="CF48" s="105"/>
      <c r="CG48" s="107"/>
      <c r="CH48" s="108"/>
      <c r="CI48" s="108"/>
      <c r="CJ48" s="108"/>
      <c r="CK48" s="108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6"/>
      <c r="CW48" s="24"/>
      <c r="CX48" s="2" t="s">
        <v>133</v>
      </c>
      <c r="CY48" s="2" t="e">
        <f>VLOOKUP(AW8,DH74:DJ75,MATCH(AW10,DH73:DJ73,0),FALSE)</f>
        <v>#N/A</v>
      </c>
      <c r="CZ48" s="4"/>
      <c r="DA48" s="4"/>
      <c r="DB48" s="2">
        <v>26</v>
      </c>
      <c r="DC48" s="2"/>
      <c r="DD48" s="2">
        <v>26</v>
      </c>
      <c r="DE48" s="2"/>
      <c r="DF48" s="2"/>
      <c r="DH48" s="2">
        <v>600</v>
      </c>
      <c r="DI48" s="2" t="s">
        <v>52</v>
      </c>
      <c r="DJ48" s="2">
        <v>500</v>
      </c>
      <c r="DK48" s="7">
        <v>700</v>
      </c>
      <c r="DL48" s="7">
        <v>1400</v>
      </c>
      <c r="DM48" s="7">
        <v>1900</v>
      </c>
    </row>
    <row r="49" spans="5:117" ht="8.15" customHeight="1" x14ac:dyDescent="0.2">
      <c r="E49" s="274"/>
      <c r="F49" s="274"/>
      <c r="G49" s="170"/>
      <c r="H49" s="170"/>
      <c r="I49" s="170"/>
      <c r="J49" s="170"/>
      <c r="K49" s="170"/>
      <c r="L49" s="170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262" t="s">
        <v>134</v>
      </c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146"/>
      <c r="BX49" s="147"/>
      <c r="BY49" s="147"/>
      <c r="BZ49" s="147"/>
      <c r="CA49" s="147"/>
      <c r="CB49" s="105"/>
      <c r="CC49" s="105"/>
      <c r="CD49" s="105"/>
      <c r="CE49" s="105"/>
      <c r="CF49" s="105"/>
      <c r="CG49" s="107"/>
      <c r="CH49" s="108"/>
      <c r="CI49" s="108"/>
      <c r="CJ49" s="108"/>
      <c r="CK49" s="108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6"/>
      <c r="CW49" s="24"/>
      <c r="CX49" s="2" t="s">
        <v>135</v>
      </c>
      <c r="CY49" s="2" t="e">
        <f>VLOOKUP(AW8,DH80:DJ81,MATCH(AW10,DH79:DJ79,0),FALSE)</f>
        <v>#N/A</v>
      </c>
      <c r="CZ49" s="4"/>
      <c r="DA49" s="4"/>
      <c r="DB49" s="2">
        <v>27</v>
      </c>
      <c r="DC49" s="2"/>
      <c r="DD49" s="2">
        <v>27</v>
      </c>
      <c r="DE49" s="2"/>
      <c r="DF49" s="2"/>
      <c r="DH49" s="2">
        <v>700</v>
      </c>
      <c r="DI49" s="2">
        <v>700</v>
      </c>
      <c r="DJ49" s="2" t="s">
        <v>52</v>
      </c>
      <c r="DK49" s="7" t="s">
        <v>52</v>
      </c>
      <c r="DL49" s="7" t="s">
        <v>52</v>
      </c>
      <c r="DM49" s="7" t="s">
        <v>52</v>
      </c>
    </row>
    <row r="50" spans="5:117" ht="8.15" customHeight="1" x14ac:dyDescent="0.2">
      <c r="E50" s="274"/>
      <c r="F50" s="274"/>
      <c r="G50" s="170"/>
      <c r="H50" s="170"/>
      <c r="I50" s="170"/>
      <c r="J50" s="170"/>
      <c r="K50" s="170"/>
      <c r="L50" s="170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263"/>
      <c r="AL50" s="263"/>
      <c r="AM50" s="263"/>
      <c r="AN50" s="263"/>
      <c r="AO50" s="263"/>
      <c r="AP50" s="263"/>
      <c r="AQ50" s="263"/>
      <c r="AR50" s="263"/>
      <c r="AS50" s="263"/>
      <c r="AT50" s="263"/>
      <c r="AU50" s="263"/>
      <c r="AV50" s="263"/>
      <c r="AW50" s="263"/>
      <c r="AX50" s="263"/>
      <c r="AY50" s="263"/>
      <c r="AZ50" s="263"/>
      <c r="BA50" s="263"/>
      <c r="BB50" s="263"/>
      <c r="BC50" s="263"/>
      <c r="BD50" s="263"/>
      <c r="BE50" s="263"/>
      <c r="BF50" s="263"/>
      <c r="BG50" s="263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146"/>
      <c r="BX50" s="147"/>
      <c r="BY50" s="147"/>
      <c r="BZ50" s="147"/>
      <c r="CA50" s="147"/>
      <c r="CB50" s="105"/>
      <c r="CC50" s="105"/>
      <c r="CD50" s="105"/>
      <c r="CE50" s="105"/>
      <c r="CF50" s="105"/>
      <c r="CG50" s="107"/>
      <c r="CH50" s="108"/>
      <c r="CI50" s="108"/>
      <c r="CJ50" s="108"/>
      <c r="CK50" s="108"/>
      <c r="CL50" s="115"/>
      <c r="CM50" s="115"/>
      <c r="CN50" s="115"/>
      <c r="CO50" s="115"/>
      <c r="CP50" s="115"/>
      <c r="CQ50" s="115"/>
      <c r="CR50" s="115"/>
      <c r="CS50" s="115"/>
      <c r="CT50" s="115"/>
      <c r="CU50" s="115"/>
      <c r="CV50" s="116"/>
      <c r="CW50" s="24"/>
      <c r="CX50" s="2"/>
      <c r="CY50" s="2"/>
      <c r="CZ50" s="4"/>
      <c r="DA50" s="4"/>
      <c r="DB50" s="2">
        <v>28</v>
      </c>
      <c r="DC50" s="2"/>
      <c r="DD50" s="2">
        <v>28</v>
      </c>
      <c r="DE50" s="2"/>
      <c r="DF50" s="2"/>
      <c r="DH50" s="2">
        <v>750</v>
      </c>
      <c r="DI50" s="2" t="s">
        <v>52</v>
      </c>
      <c r="DJ50" s="2">
        <v>500</v>
      </c>
      <c r="DK50" s="2">
        <v>700</v>
      </c>
      <c r="DL50" s="7">
        <v>1400</v>
      </c>
      <c r="DM50" s="7">
        <v>1950</v>
      </c>
    </row>
    <row r="51" spans="5:117" ht="8.15" customHeight="1" x14ac:dyDescent="0.2">
      <c r="E51" s="274"/>
      <c r="F51" s="274"/>
      <c r="G51" s="170"/>
      <c r="H51" s="170"/>
      <c r="I51" s="170"/>
      <c r="J51" s="170"/>
      <c r="K51" s="170"/>
      <c r="L51" s="170"/>
      <c r="M51" s="189" t="s">
        <v>136</v>
      </c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189" t="s">
        <v>137</v>
      </c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255" t="s">
        <v>138</v>
      </c>
      <c r="AL51" s="256"/>
      <c r="AM51" s="256"/>
      <c r="AN51" s="256"/>
      <c r="AO51" s="256"/>
      <c r="AP51" s="256"/>
      <c r="AQ51" s="256"/>
      <c r="AR51" s="256"/>
      <c r="AS51" s="256"/>
      <c r="AT51" s="256"/>
      <c r="AU51" s="256"/>
      <c r="AV51" s="256"/>
      <c r="AW51" s="256"/>
      <c r="AX51" s="256"/>
      <c r="AY51" s="256"/>
      <c r="AZ51" s="256"/>
      <c r="BA51" s="256"/>
      <c r="BB51" s="256"/>
      <c r="BC51" s="256"/>
      <c r="BD51" s="256"/>
      <c r="BE51" s="256"/>
      <c r="BF51" s="256"/>
      <c r="BG51" s="257"/>
      <c r="BH51" s="58"/>
      <c r="BI51" s="42"/>
      <c r="BJ51" s="59"/>
      <c r="BK51" s="59"/>
      <c r="BL51" s="59"/>
      <c r="BM51" s="59"/>
      <c r="BN51" s="59"/>
      <c r="BO51" s="59"/>
      <c r="BP51" s="59"/>
      <c r="BQ51" s="59"/>
      <c r="BR51" s="42"/>
      <c r="BS51" s="60"/>
      <c r="BT51" s="60"/>
      <c r="BU51" s="42"/>
      <c r="BV51" s="43"/>
      <c r="BW51" s="158" t="str">
        <f>IF(BJ52="","",IF(AND((VLOOKUP(AL5,DH23:DQ35,9,FALSE))&lt;=BJ52,BJ52&lt;=(VLOOKUP(AL5,DH23:DQ35,8,FALSE))),"○",""))</f>
        <v/>
      </c>
      <c r="BX51" s="104"/>
      <c r="BY51" s="104"/>
      <c r="BZ51" s="104"/>
      <c r="CA51" s="104"/>
      <c r="CB51" s="104" t="s">
        <v>102</v>
      </c>
      <c r="CC51" s="105"/>
      <c r="CD51" s="105"/>
      <c r="CE51" s="105"/>
      <c r="CF51" s="105"/>
      <c r="CG51" s="98" t="str">
        <f>IF(BJ52="","",IF(OR(BJ52&gt;(VLOOKUP(AL5,DH23:DQ35,8,FALSE)),BJ52&lt;(VLOOKUP(AL5,DH23:DQ35,9,FALSE))),"○",""))</f>
        <v/>
      </c>
      <c r="CH51" s="99"/>
      <c r="CI51" s="99"/>
      <c r="CJ51" s="99"/>
      <c r="CK51" s="99"/>
      <c r="CL51" s="115" t="s">
        <v>124</v>
      </c>
      <c r="CM51" s="115"/>
      <c r="CN51" s="115"/>
      <c r="CO51" s="115"/>
      <c r="CP51" s="115"/>
      <c r="CQ51" s="115"/>
      <c r="CR51" s="115"/>
      <c r="CS51" s="115"/>
      <c r="CT51" s="115"/>
      <c r="CU51" s="115"/>
      <c r="CV51" s="116"/>
      <c r="CW51" s="24"/>
      <c r="CX51" s="2"/>
      <c r="CY51" s="2"/>
      <c r="CZ51" s="4"/>
      <c r="DA51" s="4"/>
      <c r="DB51" s="2">
        <v>29</v>
      </c>
      <c r="DC51" s="2"/>
      <c r="DD51" s="2">
        <v>29</v>
      </c>
      <c r="DE51" s="2"/>
      <c r="DF51" s="2"/>
      <c r="DH51" s="2">
        <v>850</v>
      </c>
      <c r="DI51" s="2" t="s">
        <v>52</v>
      </c>
      <c r="DJ51" s="2">
        <v>500</v>
      </c>
      <c r="DK51" s="2">
        <v>700</v>
      </c>
      <c r="DL51" s="7">
        <v>1400</v>
      </c>
      <c r="DM51" s="7">
        <v>1950</v>
      </c>
    </row>
    <row r="52" spans="5:117" ht="8.15" customHeight="1" x14ac:dyDescent="0.2">
      <c r="E52" s="274"/>
      <c r="F52" s="274"/>
      <c r="G52" s="170"/>
      <c r="H52" s="170"/>
      <c r="I52" s="170"/>
      <c r="J52" s="170"/>
      <c r="K52" s="170"/>
      <c r="L52" s="170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16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9"/>
      <c r="BH52" s="45"/>
      <c r="BI52" s="25"/>
      <c r="BJ52" s="117"/>
      <c r="BK52" s="117"/>
      <c r="BL52" s="117"/>
      <c r="BM52" s="117"/>
      <c r="BN52" s="117"/>
      <c r="BO52" s="117"/>
      <c r="BP52" s="117"/>
      <c r="BQ52" s="117"/>
      <c r="BR52" s="176" t="s">
        <v>127</v>
      </c>
      <c r="BS52" s="176"/>
      <c r="BT52" s="176"/>
      <c r="BU52" s="25"/>
      <c r="BV52" s="27"/>
      <c r="BW52" s="158"/>
      <c r="BX52" s="104"/>
      <c r="BY52" s="104"/>
      <c r="BZ52" s="104"/>
      <c r="CA52" s="104"/>
      <c r="CB52" s="105"/>
      <c r="CC52" s="105"/>
      <c r="CD52" s="105"/>
      <c r="CE52" s="105"/>
      <c r="CF52" s="105"/>
      <c r="CG52" s="98"/>
      <c r="CH52" s="99"/>
      <c r="CI52" s="99"/>
      <c r="CJ52" s="99"/>
      <c r="CK52" s="99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6"/>
      <c r="CW52" s="24"/>
      <c r="CX52" s="4"/>
      <c r="CY52" s="4"/>
      <c r="CZ52" s="4"/>
      <c r="DA52" s="4"/>
      <c r="DB52" s="2">
        <v>30</v>
      </c>
      <c r="DC52" s="2"/>
      <c r="DD52" s="2">
        <v>30</v>
      </c>
      <c r="DE52" s="2"/>
      <c r="DF52" s="2"/>
      <c r="DH52" s="2">
        <v>900</v>
      </c>
      <c r="DI52" s="2" t="s">
        <v>52</v>
      </c>
      <c r="DJ52" s="2" t="s">
        <v>52</v>
      </c>
      <c r="DK52" s="2" t="s">
        <v>52</v>
      </c>
      <c r="DL52" s="7" t="s">
        <v>52</v>
      </c>
      <c r="DM52" s="7" t="s">
        <v>52</v>
      </c>
    </row>
    <row r="53" spans="5:117" ht="8.15" customHeight="1" x14ac:dyDescent="0.2">
      <c r="E53" s="274"/>
      <c r="F53" s="274"/>
      <c r="G53" s="170"/>
      <c r="H53" s="170"/>
      <c r="I53" s="170"/>
      <c r="J53" s="170"/>
      <c r="K53" s="170"/>
      <c r="L53" s="170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61"/>
      <c r="AL53" s="228" t="s">
        <v>139</v>
      </c>
      <c r="AM53" s="228"/>
      <c r="AN53" s="228"/>
      <c r="AO53" s="228"/>
      <c r="AP53" s="228"/>
      <c r="AQ53" s="265" t="str">
        <f>IF(OR(AL5="認定番号",AL5=""),"?",VLOOKUP(AL5,DH23:DQ37,7,FALSE))</f>
        <v>?</v>
      </c>
      <c r="AR53" s="265"/>
      <c r="AS53" s="265"/>
      <c r="AT53" s="265"/>
      <c r="AU53" s="265"/>
      <c r="AV53" s="265"/>
      <c r="AW53" s="265"/>
      <c r="AX53" s="265"/>
      <c r="AY53" s="265"/>
      <c r="AZ53" s="265"/>
      <c r="BA53" s="265"/>
      <c r="BB53" s="265"/>
      <c r="BC53" s="265"/>
      <c r="BD53" s="265"/>
      <c r="BE53" s="265"/>
      <c r="BF53" s="62"/>
      <c r="BG53" s="63"/>
      <c r="BH53" s="45"/>
      <c r="BI53" s="25"/>
      <c r="BJ53" s="118"/>
      <c r="BK53" s="118"/>
      <c r="BL53" s="118"/>
      <c r="BM53" s="118"/>
      <c r="BN53" s="118"/>
      <c r="BO53" s="118"/>
      <c r="BP53" s="118"/>
      <c r="BQ53" s="118"/>
      <c r="BR53" s="176"/>
      <c r="BS53" s="176"/>
      <c r="BT53" s="176"/>
      <c r="BU53" s="25"/>
      <c r="BV53" s="27"/>
      <c r="BW53" s="158"/>
      <c r="BX53" s="104"/>
      <c r="BY53" s="104"/>
      <c r="BZ53" s="104"/>
      <c r="CA53" s="104"/>
      <c r="CB53" s="105"/>
      <c r="CC53" s="105"/>
      <c r="CD53" s="105"/>
      <c r="CE53" s="105"/>
      <c r="CF53" s="105"/>
      <c r="CG53" s="98"/>
      <c r="CH53" s="99"/>
      <c r="CI53" s="99"/>
      <c r="CJ53" s="99"/>
      <c r="CK53" s="99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6"/>
      <c r="CW53" s="24"/>
      <c r="CX53" s="4"/>
      <c r="CY53" s="4"/>
      <c r="CZ53" s="4"/>
      <c r="DA53" s="4"/>
      <c r="DB53" s="2">
        <v>31</v>
      </c>
      <c r="DC53" s="2"/>
      <c r="DD53" s="2">
        <v>31</v>
      </c>
      <c r="DE53" s="2"/>
      <c r="DF53" s="2"/>
      <c r="DH53" s="2">
        <v>1000</v>
      </c>
      <c r="DI53" s="2" t="s">
        <v>52</v>
      </c>
      <c r="DJ53" s="2" t="s">
        <v>52</v>
      </c>
      <c r="DK53" s="2" t="s">
        <v>52</v>
      </c>
      <c r="DL53" s="7" t="s">
        <v>52</v>
      </c>
      <c r="DM53" s="7" t="s">
        <v>52</v>
      </c>
    </row>
    <row r="54" spans="5:117" ht="8.15" customHeight="1" x14ac:dyDescent="0.2">
      <c r="E54" s="274"/>
      <c r="F54" s="274"/>
      <c r="G54" s="170"/>
      <c r="H54" s="170"/>
      <c r="I54" s="170"/>
      <c r="J54" s="170"/>
      <c r="K54" s="170"/>
      <c r="L54" s="17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64"/>
      <c r="AL54" s="264"/>
      <c r="AM54" s="264"/>
      <c r="AN54" s="264"/>
      <c r="AO54" s="264"/>
      <c r="AP54" s="264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65"/>
      <c r="BG54" s="66"/>
      <c r="BH54" s="55"/>
      <c r="BI54" s="56"/>
      <c r="BJ54" s="67"/>
      <c r="BK54" s="67"/>
      <c r="BL54" s="67"/>
      <c r="BM54" s="67"/>
      <c r="BN54" s="67"/>
      <c r="BO54" s="67"/>
      <c r="BP54" s="67"/>
      <c r="BQ54" s="67"/>
      <c r="BR54" s="68"/>
      <c r="BS54" s="68"/>
      <c r="BT54" s="68"/>
      <c r="BU54" s="56"/>
      <c r="BV54" s="57"/>
      <c r="BW54" s="206"/>
      <c r="BX54" s="106"/>
      <c r="BY54" s="106"/>
      <c r="BZ54" s="106"/>
      <c r="CA54" s="106"/>
      <c r="CB54" s="160"/>
      <c r="CC54" s="160"/>
      <c r="CD54" s="160"/>
      <c r="CE54" s="160"/>
      <c r="CF54" s="160"/>
      <c r="CG54" s="100"/>
      <c r="CH54" s="101"/>
      <c r="CI54" s="101"/>
      <c r="CJ54" s="101"/>
      <c r="CK54" s="101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6"/>
      <c r="CW54" s="24"/>
      <c r="CX54" s="4"/>
      <c r="CY54" s="4"/>
      <c r="CZ54" s="4"/>
      <c r="DA54" s="4"/>
      <c r="DB54" s="4"/>
      <c r="DC54"/>
      <c r="DD54"/>
      <c r="DE54"/>
      <c r="DF54" s="4"/>
      <c r="DH54" s="4"/>
      <c r="DI54" s="4"/>
      <c r="DJ54" s="4"/>
      <c r="DK54" s="4"/>
      <c r="DL54" s="11"/>
      <c r="DM54" s="11"/>
    </row>
    <row r="55" spans="5:117" ht="8.15" customHeight="1" x14ac:dyDescent="0.2">
      <c r="E55" s="171" t="s">
        <v>140</v>
      </c>
      <c r="F55" s="171"/>
      <c r="G55" s="170" t="s">
        <v>141</v>
      </c>
      <c r="H55" s="170"/>
      <c r="I55" s="170"/>
      <c r="J55" s="170"/>
      <c r="K55" s="170"/>
      <c r="L55" s="170"/>
      <c r="M55" s="253" t="s">
        <v>142</v>
      </c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188" t="s">
        <v>143</v>
      </c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207" t="s">
        <v>144</v>
      </c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200"/>
      <c r="BX55" s="201"/>
      <c r="BY55" s="201"/>
      <c r="BZ55" s="201"/>
      <c r="CA55" s="201"/>
      <c r="CB55" s="102" t="s">
        <v>102</v>
      </c>
      <c r="CC55" s="103"/>
      <c r="CD55" s="103"/>
      <c r="CE55" s="103"/>
      <c r="CF55" s="103"/>
      <c r="CG55" s="278"/>
      <c r="CH55" s="279"/>
      <c r="CI55" s="279"/>
      <c r="CJ55" s="279"/>
      <c r="CK55" s="279"/>
      <c r="CL55" s="115" t="s">
        <v>114</v>
      </c>
      <c r="CM55" s="115"/>
      <c r="CN55" s="115"/>
      <c r="CO55" s="115"/>
      <c r="CP55" s="115"/>
      <c r="CQ55" s="115"/>
      <c r="CR55" s="115"/>
      <c r="CS55" s="115"/>
      <c r="CT55" s="115"/>
      <c r="CU55" s="115"/>
      <c r="CV55" s="116"/>
      <c r="DB55" s="4"/>
      <c r="DC55" s="4"/>
      <c r="DD55" s="4"/>
      <c r="DE55" s="4"/>
    </row>
    <row r="56" spans="5:117" ht="8.15" customHeight="1" x14ac:dyDescent="0.2">
      <c r="E56" s="171"/>
      <c r="F56" s="171"/>
      <c r="G56" s="170"/>
      <c r="H56" s="170"/>
      <c r="I56" s="170"/>
      <c r="J56" s="170"/>
      <c r="K56" s="170"/>
      <c r="L56" s="170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163"/>
      <c r="BI56" s="163"/>
      <c r="BJ56" s="163"/>
      <c r="BK56" s="163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202"/>
      <c r="BX56" s="203"/>
      <c r="BY56" s="203"/>
      <c r="BZ56" s="203"/>
      <c r="CA56" s="203"/>
      <c r="CB56" s="105"/>
      <c r="CC56" s="105"/>
      <c r="CD56" s="105"/>
      <c r="CE56" s="105"/>
      <c r="CF56" s="105"/>
      <c r="CG56" s="280"/>
      <c r="CH56" s="281"/>
      <c r="CI56" s="281"/>
      <c r="CJ56" s="281"/>
      <c r="CK56" s="281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6"/>
      <c r="DB56" s="4"/>
      <c r="DC56" s="4"/>
      <c r="DD56" s="4"/>
      <c r="DE56" s="4"/>
    </row>
    <row r="57" spans="5:117" ht="8.15" customHeight="1" x14ac:dyDescent="0.2">
      <c r="E57" s="171"/>
      <c r="F57" s="171"/>
      <c r="G57" s="170"/>
      <c r="H57" s="170"/>
      <c r="I57" s="170"/>
      <c r="J57" s="170"/>
      <c r="K57" s="170"/>
      <c r="L57" s="170"/>
      <c r="M57" s="177" t="s">
        <v>145</v>
      </c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 t="s">
        <v>120</v>
      </c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255" t="s">
        <v>146</v>
      </c>
      <c r="AL57" s="256"/>
      <c r="AM57" s="256"/>
      <c r="AN57" s="256"/>
      <c r="AO57" s="256"/>
      <c r="AP57" s="256"/>
      <c r="AQ57" s="256"/>
      <c r="AR57" s="256"/>
      <c r="AS57" s="256"/>
      <c r="AT57" s="256"/>
      <c r="AU57" s="256"/>
      <c r="AV57" s="256"/>
      <c r="AW57" s="256"/>
      <c r="AX57" s="256"/>
      <c r="AY57" s="256"/>
      <c r="AZ57" s="256"/>
      <c r="BA57" s="256"/>
      <c r="BB57" s="256"/>
      <c r="BC57" s="256"/>
      <c r="BD57" s="256"/>
      <c r="BE57" s="256"/>
      <c r="BF57" s="256"/>
      <c r="BG57" s="257"/>
      <c r="BH57" s="184" t="s">
        <v>147</v>
      </c>
      <c r="BI57" s="185"/>
      <c r="BJ57" s="185"/>
      <c r="BK57" s="185"/>
      <c r="BL57" s="185"/>
      <c r="BM57" s="40"/>
      <c r="BN57" s="40"/>
      <c r="BO57" s="40"/>
      <c r="BP57" s="40"/>
      <c r="BQ57" s="40"/>
      <c r="BR57" s="40"/>
      <c r="BS57" s="40"/>
      <c r="BT57" s="40"/>
      <c r="BU57" s="40"/>
      <c r="BV57" s="41"/>
      <c r="BW57" s="248" t="str">
        <f>IF(AND(DE58="",DE59=""),"",IF(AND(DE58="○",DE59="○"),"○",""))</f>
        <v/>
      </c>
      <c r="BX57" s="105"/>
      <c r="BY57" s="105"/>
      <c r="BZ57" s="105"/>
      <c r="CA57" s="105"/>
      <c r="CB57" s="104" t="s">
        <v>102</v>
      </c>
      <c r="CC57" s="105"/>
      <c r="CD57" s="105"/>
      <c r="CE57" s="105"/>
      <c r="CF57" s="105"/>
      <c r="CG57" s="282" t="str">
        <f>IF(AND(DE58="",DE59=""),"",IF(OR(DE58="×",DE59="×"),"○",""))</f>
        <v/>
      </c>
      <c r="CH57" s="283"/>
      <c r="CI57" s="283"/>
      <c r="CJ57" s="283"/>
      <c r="CK57" s="283"/>
      <c r="CL57" s="115" t="s">
        <v>148</v>
      </c>
      <c r="CM57" s="115"/>
      <c r="CN57" s="115"/>
      <c r="CO57" s="115"/>
      <c r="CP57" s="115"/>
      <c r="CQ57" s="115"/>
      <c r="CR57" s="115"/>
      <c r="CS57" s="115"/>
      <c r="CT57" s="115"/>
      <c r="CU57" s="115"/>
      <c r="CV57" s="116"/>
      <c r="DB57" s="2"/>
      <c r="DC57" s="2" t="s">
        <v>38</v>
      </c>
      <c r="DD57" s="2" t="s">
        <v>39</v>
      </c>
      <c r="DE57" s="2" t="s">
        <v>149</v>
      </c>
    </row>
    <row r="58" spans="5:117" ht="8.15" customHeight="1" x14ac:dyDescent="0.2">
      <c r="E58" s="171"/>
      <c r="F58" s="171"/>
      <c r="G58" s="170"/>
      <c r="H58" s="170"/>
      <c r="I58" s="170"/>
      <c r="J58" s="170"/>
      <c r="K58" s="170"/>
      <c r="L58" s="170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16"/>
      <c r="AL58" s="258"/>
      <c r="AM58" s="258"/>
      <c r="AN58" s="258"/>
      <c r="AO58" s="258"/>
      <c r="AP58" s="258"/>
      <c r="AQ58" s="258"/>
      <c r="AR58" s="258"/>
      <c r="AS58" s="258"/>
      <c r="AT58" s="258"/>
      <c r="AU58" s="258"/>
      <c r="AV58" s="258"/>
      <c r="AW58" s="258"/>
      <c r="AX58" s="258"/>
      <c r="AY58" s="258"/>
      <c r="AZ58" s="258"/>
      <c r="BA58" s="258"/>
      <c r="BB58" s="258"/>
      <c r="BC58" s="258"/>
      <c r="BD58" s="258"/>
      <c r="BE58" s="258"/>
      <c r="BF58" s="258"/>
      <c r="BG58" s="259"/>
      <c r="BH58" s="180"/>
      <c r="BI58" s="125"/>
      <c r="BJ58" s="125"/>
      <c r="BK58" s="125"/>
      <c r="BL58" s="125"/>
      <c r="BM58" s="24"/>
      <c r="BN58" s="24"/>
      <c r="BO58" s="24"/>
      <c r="BP58" s="24"/>
      <c r="BQ58" s="24"/>
      <c r="BR58" s="24"/>
      <c r="BS58" s="24"/>
      <c r="BT58" s="24"/>
      <c r="BU58" s="24"/>
      <c r="BV58" s="31"/>
      <c r="BW58" s="248"/>
      <c r="BX58" s="105"/>
      <c r="BY58" s="105"/>
      <c r="BZ58" s="105"/>
      <c r="CA58" s="105"/>
      <c r="CB58" s="105"/>
      <c r="CC58" s="105"/>
      <c r="CD58" s="105"/>
      <c r="CE58" s="105"/>
      <c r="CF58" s="105"/>
      <c r="CG58" s="282"/>
      <c r="CH58" s="283"/>
      <c r="CI58" s="283"/>
      <c r="CJ58" s="283"/>
      <c r="CK58" s="283"/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6"/>
      <c r="DB58" s="2" t="s">
        <v>150</v>
      </c>
      <c r="DC58" s="2" t="str">
        <f>IF(BJ59="","",IF(BJ59&lt;=10,"○","×"))</f>
        <v/>
      </c>
      <c r="DD58" s="2" t="str">
        <f>IF(BO59="","",IF(BO59&lt;300,"○","×"))</f>
        <v/>
      </c>
      <c r="DE58" s="2" t="str">
        <f>IF(OR(BJ59="",BO59=""),"",IF(AND(DC58="○",DD58="○"),"○","×"))</f>
        <v/>
      </c>
    </row>
    <row r="59" spans="5:117" ht="8.15" customHeight="1" x14ac:dyDescent="0.2">
      <c r="E59" s="171"/>
      <c r="F59" s="171"/>
      <c r="G59" s="170"/>
      <c r="H59" s="170"/>
      <c r="I59" s="170"/>
      <c r="J59" s="170"/>
      <c r="K59" s="170"/>
      <c r="L59" s="170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16"/>
      <c r="AL59" s="258"/>
      <c r="AM59" s="258"/>
      <c r="AN59" s="258"/>
      <c r="AO59" s="258"/>
      <c r="AP59" s="258"/>
      <c r="AQ59" s="258"/>
      <c r="AR59" s="258"/>
      <c r="AS59" s="258"/>
      <c r="AT59" s="258"/>
      <c r="AU59" s="258"/>
      <c r="AV59" s="258"/>
      <c r="AW59" s="258"/>
      <c r="AX59" s="258"/>
      <c r="AY59" s="258"/>
      <c r="AZ59" s="258"/>
      <c r="BA59" s="258"/>
      <c r="BB59" s="258"/>
      <c r="BC59" s="258"/>
      <c r="BD59" s="258"/>
      <c r="BE59" s="258"/>
      <c r="BF59" s="258"/>
      <c r="BG59" s="259"/>
      <c r="BH59" s="28"/>
      <c r="BI59" s="24"/>
      <c r="BJ59" s="181"/>
      <c r="BK59" s="181"/>
      <c r="BL59" s="181"/>
      <c r="BM59" s="125" t="s">
        <v>38</v>
      </c>
      <c r="BN59" s="125"/>
      <c r="BO59" s="181"/>
      <c r="BP59" s="181"/>
      <c r="BQ59" s="181"/>
      <c r="BR59" s="181"/>
      <c r="BS59" s="181"/>
      <c r="BT59" s="125" t="s">
        <v>151</v>
      </c>
      <c r="BU59" s="125"/>
      <c r="BV59" s="183"/>
      <c r="BW59" s="248"/>
      <c r="BX59" s="105"/>
      <c r="BY59" s="105"/>
      <c r="BZ59" s="105"/>
      <c r="CA59" s="105"/>
      <c r="CB59" s="105"/>
      <c r="CC59" s="105"/>
      <c r="CD59" s="105"/>
      <c r="CE59" s="105"/>
      <c r="CF59" s="105"/>
      <c r="CG59" s="282"/>
      <c r="CH59" s="283"/>
      <c r="CI59" s="283"/>
      <c r="CJ59" s="283"/>
      <c r="CK59" s="283"/>
      <c r="CL59" s="115"/>
      <c r="CM59" s="115"/>
      <c r="CN59" s="115"/>
      <c r="CO59" s="115"/>
      <c r="CP59" s="115"/>
      <c r="CQ59" s="115"/>
      <c r="CR59" s="115"/>
      <c r="CS59" s="115"/>
      <c r="CT59" s="115"/>
      <c r="CU59" s="115"/>
      <c r="CV59" s="116"/>
      <c r="DB59" s="2" t="s">
        <v>152</v>
      </c>
      <c r="DC59" s="2" t="str">
        <f>IF(BJ63="","",IF(BJ63&lt;=10,"○","×"))</f>
        <v/>
      </c>
      <c r="DD59" s="2" t="str">
        <f>IF(BO63="","",IF(BO63&lt;=1000,"○","×"))</f>
        <v/>
      </c>
      <c r="DE59" s="2" t="str">
        <f>IF(OR(BJ63="",BO63=""),"",IF(AND(DC59="○",DD59="○"),"○","×"))</f>
        <v/>
      </c>
    </row>
    <row r="60" spans="5:117" ht="8.15" customHeight="1" x14ac:dyDescent="0.2">
      <c r="E60" s="171"/>
      <c r="F60" s="171"/>
      <c r="G60" s="170"/>
      <c r="H60" s="170"/>
      <c r="I60" s="170"/>
      <c r="J60" s="170"/>
      <c r="K60" s="170"/>
      <c r="L60" s="170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16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9"/>
      <c r="BH60" s="28"/>
      <c r="BI60" s="24"/>
      <c r="BJ60" s="182"/>
      <c r="BK60" s="182"/>
      <c r="BL60" s="182"/>
      <c r="BM60" s="125"/>
      <c r="BN60" s="125"/>
      <c r="BO60" s="182"/>
      <c r="BP60" s="182"/>
      <c r="BQ60" s="182"/>
      <c r="BR60" s="182"/>
      <c r="BS60" s="182"/>
      <c r="BT60" s="125"/>
      <c r="BU60" s="125"/>
      <c r="BV60" s="183"/>
      <c r="BW60" s="248"/>
      <c r="BX60" s="105"/>
      <c r="BY60" s="105"/>
      <c r="BZ60" s="105"/>
      <c r="CA60" s="105"/>
      <c r="CB60" s="105"/>
      <c r="CC60" s="105"/>
      <c r="CD60" s="105"/>
      <c r="CE60" s="105"/>
      <c r="CF60" s="105"/>
      <c r="CG60" s="282"/>
      <c r="CH60" s="283"/>
      <c r="CI60" s="283"/>
      <c r="CJ60" s="283"/>
      <c r="CK60" s="283"/>
      <c r="CL60" s="115"/>
      <c r="CM60" s="115"/>
      <c r="CN60" s="115"/>
      <c r="CO60" s="115"/>
      <c r="CP60" s="115"/>
      <c r="CQ60" s="115"/>
      <c r="CR60" s="115"/>
      <c r="CS60" s="115"/>
      <c r="CT60" s="115"/>
      <c r="CU60" s="115"/>
      <c r="CV60" s="116"/>
      <c r="DB60" s="4"/>
      <c r="DC60" s="4"/>
      <c r="DD60" s="4"/>
      <c r="DE60" s="4"/>
    </row>
    <row r="61" spans="5:117" ht="8.15" customHeight="1" x14ac:dyDescent="0.2">
      <c r="E61" s="171"/>
      <c r="F61" s="171"/>
      <c r="G61" s="170"/>
      <c r="H61" s="170"/>
      <c r="I61" s="170"/>
      <c r="J61" s="170"/>
      <c r="K61" s="170"/>
      <c r="L61" s="170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80" t="s">
        <v>153</v>
      </c>
      <c r="AL61" s="125"/>
      <c r="AM61" s="125"/>
      <c r="AN61" s="125"/>
      <c r="AO61" s="125"/>
      <c r="AP61" s="125"/>
      <c r="AQ61" s="125"/>
      <c r="AR61" s="125">
        <v>10</v>
      </c>
      <c r="AS61" s="125"/>
      <c r="AT61" s="125"/>
      <c r="AU61" s="125"/>
      <c r="AV61" s="125"/>
      <c r="AW61" s="125" t="s">
        <v>38</v>
      </c>
      <c r="AX61" s="125"/>
      <c r="AY61" s="125">
        <v>300</v>
      </c>
      <c r="AZ61" s="125"/>
      <c r="BA61" s="125"/>
      <c r="BB61" s="125"/>
      <c r="BC61" s="125"/>
      <c r="BD61" s="125" t="s">
        <v>151</v>
      </c>
      <c r="BE61" s="125"/>
      <c r="BF61" s="125"/>
      <c r="BG61" s="31"/>
      <c r="BH61" s="180" t="s">
        <v>154</v>
      </c>
      <c r="BI61" s="125"/>
      <c r="BJ61" s="125"/>
      <c r="BK61" s="125"/>
      <c r="BL61" s="125"/>
      <c r="BM61" s="24"/>
      <c r="BN61" s="24"/>
      <c r="BO61" s="24"/>
      <c r="BP61" s="24"/>
      <c r="BQ61" s="24"/>
      <c r="BR61" s="24"/>
      <c r="BS61" s="24"/>
      <c r="BT61" s="24"/>
      <c r="BU61" s="24"/>
      <c r="BV61" s="31"/>
      <c r="BW61" s="248"/>
      <c r="BX61" s="105"/>
      <c r="BY61" s="105"/>
      <c r="BZ61" s="105"/>
      <c r="CA61" s="105"/>
      <c r="CB61" s="105"/>
      <c r="CC61" s="105"/>
      <c r="CD61" s="105"/>
      <c r="CE61" s="105"/>
      <c r="CF61" s="105"/>
      <c r="CG61" s="282"/>
      <c r="CH61" s="283"/>
      <c r="CI61" s="283"/>
      <c r="CJ61" s="283"/>
      <c r="CK61" s="283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6"/>
      <c r="DH61" s="4" t="s">
        <v>155</v>
      </c>
      <c r="DI61" s="4"/>
      <c r="DJ61" s="4"/>
      <c r="DK61" s="4"/>
      <c r="DL61" s="4"/>
      <c r="DM61" s="4"/>
    </row>
    <row r="62" spans="5:117" ht="8.15" customHeight="1" x14ac:dyDescent="0.2">
      <c r="E62" s="171"/>
      <c r="F62" s="171"/>
      <c r="G62" s="170"/>
      <c r="H62" s="170"/>
      <c r="I62" s="170"/>
      <c r="J62" s="170"/>
      <c r="K62" s="170"/>
      <c r="L62" s="170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80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31"/>
      <c r="BH62" s="180"/>
      <c r="BI62" s="125"/>
      <c r="BJ62" s="125"/>
      <c r="BK62" s="125"/>
      <c r="BL62" s="125"/>
      <c r="BM62" s="24"/>
      <c r="BN62" s="24"/>
      <c r="BO62" s="24"/>
      <c r="BP62" s="24"/>
      <c r="BQ62" s="24"/>
      <c r="BR62" s="24"/>
      <c r="BS62" s="24"/>
      <c r="BT62" s="24"/>
      <c r="BU62" s="24"/>
      <c r="BV62" s="31"/>
      <c r="BW62" s="248"/>
      <c r="BX62" s="105"/>
      <c r="BY62" s="105"/>
      <c r="BZ62" s="105"/>
      <c r="CA62" s="105"/>
      <c r="CB62" s="105"/>
      <c r="CC62" s="105"/>
      <c r="CD62" s="105"/>
      <c r="CE62" s="105"/>
      <c r="CF62" s="105"/>
      <c r="CG62" s="282"/>
      <c r="CH62" s="283"/>
      <c r="CI62" s="283"/>
      <c r="CJ62" s="283"/>
      <c r="CK62" s="283"/>
      <c r="CL62" s="115"/>
      <c r="CM62" s="115"/>
      <c r="CN62" s="115"/>
      <c r="CO62" s="115"/>
      <c r="CP62" s="115"/>
      <c r="CQ62" s="115"/>
      <c r="CR62" s="115"/>
      <c r="CS62" s="115"/>
      <c r="CT62" s="115"/>
      <c r="CU62" s="115"/>
      <c r="CV62" s="116"/>
      <c r="DH62" s="2"/>
      <c r="DI62" s="2">
        <v>30</v>
      </c>
      <c r="DJ62" s="2">
        <v>45</v>
      </c>
      <c r="DK62" s="2">
        <v>60</v>
      </c>
      <c r="DL62" s="2">
        <v>90</v>
      </c>
      <c r="DM62" s="2">
        <v>105</v>
      </c>
    </row>
    <row r="63" spans="5:117" ht="8.15" customHeight="1" x14ac:dyDescent="0.2">
      <c r="E63" s="171"/>
      <c r="F63" s="171"/>
      <c r="G63" s="170"/>
      <c r="H63" s="170"/>
      <c r="I63" s="170"/>
      <c r="J63" s="170"/>
      <c r="K63" s="170"/>
      <c r="L63" s="170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80" t="s">
        <v>154</v>
      </c>
      <c r="AL63" s="125"/>
      <c r="AM63" s="125"/>
      <c r="AN63" s="125"/>
      <c r="AO63" s="125"/>
      <c r="AP63" s="125"/>
      <c r="AQ63" s="125"/>
      <c r="AR63" s="125">
        <v>10</v>
      </c>
      <c r="AS63" s="125"/>
      <c r="AT63" s="125"/>
      <c r="AU63" s="125"/>
      <c r="AV63" s="125"/>
      <c r="AW63" s="125" t="s">
        <v>38</v>
      </c>
      <c r="AX63" s="125"/>
      <c r="AY63" s="125">
        <v>1000</v>
      </c>
      <c r="AZ63" s="125"/>
      <c r="BA63" s="125"/>
      <c r="BB63" s="125"/>
      <c r="BC63" s="125"/>
      <c r="BD63" s="125" t="s">
        <v>151</v>
      </c>
      <c r="BE63" s="125"/>
      <c r="BF63" s="125"/>
      <c r="BG63" s="31"/>
      <c r="BH63" s="28"/>
      <c r="BI63" s="24"/>
      <c r="BJ63" s="181"/>
      <c r="BK63" s="181"/>
      <c r="BL63" s="181"/>
      <c r="BM63" s="125" t="s">
        <v>38</v>
      </c>
      <c r="BN63" s="125"/>
      <c r="BO63" s="181"/>
      <c r="BP63" s="181"/>
      <c r="BQ63" s="181"/>
      <c r="BR63" s="181"/>
      <c r="BS63" s="181"/>
      <c r="BT63" s="125" t="s">
        <v>151</v>
      </c>
      <c r="BU63" s="125"/>
      <c r="BV63" s="183"/>
      <c r="BW63" s="248"/>
      <c r="BX63" s="105"/>
      <c r="BY63" s="105"/>
      <c r="BZ63" s="105"/>
      <c r="CA63" s="105"/>
      <c r="CB63" s="105"/>
      <c r="CC63" s="105"/>
      <c r="CD63" s="105"/>
      <c r="CE63" s="105"/>
      <c r="CF63" s="105"/>
      <c r="CG63" s="282"/>
      <c r="CH63" s="283"/>
      <c r="CI63" s="283"/>
      <c r="CJ63" s="283"/>
      <c r="CK63" s="283"/>
      <c r="CL63" s="115"/>
      <c r="CM63" s="115"/>
      <c r="CN63" s="115"/>
      <c r="CO63" s="115"/>
      <c r="CP63" s="115"/>
      <c r="CQ63" s="115"/>
      <c r="CR63" s="115"/>
      <c r="CS63" s="115"/>
      <c r="CT63" s="115"/>
      <c r="CU63" s="115"/>
      <c r="CV63" s="116"/>
      <c r="DH63" s="2">
        <v>320</v>
      </c>
      <c r="DI63" s="2" t="s">
        <v>52</v>
      </c>
      <c r="DJ63" s="2" t="s">
        <v>52</v>
      </c>
      <c r="DK63" s="2" t="s">
        <v>52</v>
      </c>
      <c r="DL63" s="2" t="s">
        <v>52</v>
      </c>
      <c r="DM63" s="2" t="s">
        <v>52</v>
      </c>
    </row>
    <row r="64" spans="5:117" ht="8.15" customHeight="1" x14ac:dyDescent="0.2">
      <c r="E64" s="171"/>
      <c r="F64" s="171"/>
      <c r="G64" s="170"/>
      <c r="H64" s="170"/>
      <c r="I64" s="170"/>
      <c r="J64" s="170"/>
      <c r="K64" s="170"/>
      <c r="L64" s="170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80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31"/>
      <c r="BH64" s="28"/>
      <c r="BI64" s="24"/>
      <c r="BJ64" s="182"/>
      <c r="BK64" s="182"/>
      <c r="BL64" s="182"/>
      <c r="BM64" s="125"/>
      <c r="BN64" s="125"/>
      <c r="BO64" s="182"/>
      <c r="BP64" s="182"/>
      <c r="BQ64" s="182"/>
      <c r="BR64" s="182"/>
      <c r="BS64" s="182"/>
      <c r="BT64" s="125"/>
      <c r="BU64" s="125"/>
      <c r="BV64" s="183"/>
      <c r="BW64" s="248"/>
      <c r="BX64" s="105"/>
      <c r="BY64" s="105"/>
      <c r="BZ64" s="105"/>
      <c r="CA64" s="105"/>
      <c r="CB64" s="105"/>
      <c r="CC64" s="105"/>
      <c r="CD64" s="105"/>
      <c r="CE64" s="105"/>
      <c r="CF64" s="105"/>
      <c r="CG64" s="282"/>
      <c r="CH64" s="283"/>
      <c r="CI64" s="283"/>
      <c r="CJ64" s="283"/>
      <c r="CK64" s="283"/>
      <c r="CL64" s="115"/>
      <c r="CM64" s="115"/>
      <c r="CN64" s="115"/>
      <c r="CO64" s="115"/>
      <c r="CP64" s="115"/>
      <c r="CQ64" s="115"/>
      <c r="CR64" s="115"/>
      <c r="CS64" s="115"/>
      <c r="CT64" s="115"/>
      <c r="CU64" s="115"/>
      <c r="CV64" s="116"/>
      <c r="DF64" s="2"/>
      <c r="DH64" s="2">
        <v>450</v>
      </c>
      <c r="DI64" s="2" t="s">
        <v>52</v>
      </c>
      <c r="DJ64" s="2" t="s">
        <v>52</v>
      </c>
      <c r="DK64" s="7" t="s">
        <v>52</v>
      </c>
      <c r="DL64" s="7" t="s">
        <v>52</v>
      </c>
      <c r="DM64" s="7" t="s">
        <v>52</v>
      </c>
    </row>
    <row r="65" spans="5:117" ht="8.15" customHeight="1" x14ac:dyDescent="0.2">
      <c r="E65" s="171"/>
      <c r="F65" s="171"/>
      <c r="G65" s="170"/>
      <c r="H65" s="170"/>
      <c r="I65" s="170"/>
      <c r="J65" s="170"/>
      <c r="K65" s="170"/>
      <c r="L65" s="170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69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1"/>
      <c r="BH65" s="69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1"/>
      <c r="BW65" s="277"/>
      <c r="BX65" s="160"/>
      <c r="BY65" s="160"/>
      <c r="BZ65" s="160"/>
      <c r="CA65" s="160"/>
      <c r="CB65" s="160"/>
      <c r="CC65" s="160"/>
      <c r="CD65" s="160"/>
      <c r="CE65" s="160"/>
      <c r="CF65" s="160"/>
      <c r="CG65" s="284"/>
      <c r="CH65" s="285"/>
      <c r="CI65" s="285"/>
      <c r="CJ65" s="285"/>
      <c r="CK65" s="285"/>
      <c r="CL65" s="115"/>
      <c r="CM65" s="115"/>
      <c r="CN65" s="115"/>
      <c r="CO65" s="115"/>
      <c r="CP65" s="115"/>
      <c r="CQ65" s="115"/>
      <c r="CR65" s="115"/>
      <c r="CS65" s="115"/>
      <c r="CT65" s="115"/>
      <c r="CU65" s="115"/>
      <c r="CV65" s="116"/>
      <c r="DF65" s="2" t="s">
        <v>129</v>
      </c>
      <c r="DH65" s="2">
        <v>600</v>
      </c>
      <c r="DI65" s="2" t="s">
        <v>52</v>
      </c>
      <c r="DJ65" s="2" t="s">
        <v>52</v>
      </c>
      <c r="DK65" s="7" t="s">
        <v>52</v>
      </c>
      <c r="DL65" s="7" t="s">
        <v>52</v>
      </c>
      <c r="DM65" s="7" t="s">
        <v>52</v>
      </c>
    </row>
    <row r="66" spans="5:117" ht="8.15" customHeight="1" x14ac:dyDescent="0.2">
      <c r="E66" s="171" t="s">
        <v>156</v>
      </c>
      <c r="F66" s="171"/>
      <c r="G66" s="170" t="s">
        <v>32</v>
      </c>
      <c r="H66" s="170"/>
      <c r="I66" s="170"/>
      <c r="J66" s="170"/>
      <c r="K66" s="170"/>
      <c r="L66" s="170"/>
      <c r="M66" s="179" t="s">
        <v>157</v>
      </c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88" t="s">
        <v>143</v>
      </c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92" t="s">
        <v>158</v>
      </c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04"/>
      <c r="BX66" s="205"/>
      <c r="BY66" s="205"/>
      <c r="BZ66" s="205"/>
      <c r="CA66" s="205"/>
      <c r="CB66" s="102" t="s">
        <v>102</v>
      </c>
      <c r="CC66" s="102"/>
      <c r="CD66" s="102"/>
      <c r="CE66" s="102"/>
      <c r="CF66" s="102"/>
      <c r="CG66" s="275"/>
      <c r="CH66" s="276"/>
      <c r="CI66" s="276"/>
      <c r="CJ66" s="276"/>
      <c r="CK66" s="276"/>
      <c r="CL66" s="115" t="s">
        <v>114</v>
      </c>
      <c r="CM66" s="115"/>
      <c r="CN66" s="115"/>
      <c r="CO66" s="115"/>
      <c r="CP66" s="115"/>
      <c r="CQ66" s="115"/>
      <c r="CR66" s="115"/>
      <c r="CS66" s="115"/>
      <c r="CT66" s="115"/>
      <c r="CU66" s="115"/>
      <c r="CV66" s="116"/>
      <c r="CW66" s="24"/>
      <c r="CX66" s="4"/>
      <c r="CY66" s="4"/>
      <c r="CZ66" s="4"/>
      <c r="DA66" s="4"/>
      <c r="DB66" s="4"/>
      <c r="DC66" s="4"/>
      <c r="DD66" s="4"/>
      <c r="DE66" s="4"/>
      <c r="DF66" s="2" t="s">
        <v>132</v>
      </c>
      <c r="DH66" s="2">
        <v>700</v>
      </c>
      <c r="DI66" s="2" t="s">
        <v>52</v>
      </c>
      <c r="DJ66" s="2" t="s">
        <v>52</v>
      </c>
      <c r="DK66" s="7" t="s">
        <v>52</v>
      </c>
      <c r="DL66" s="7" t="s">
        <v>52</v>
      </c>
      <c r="DM66" s="7" t="s">
        <v>52</v>
      </c>
    </row>
    <row r="67" spans="5:117" ht="8.15" customHeight="1" x14ac:dyDescent="0.2">
      <c r="E67" s="171"/>
      <c r="F67" s="171"/>
      <c r="G67" s="170"/>
      <c r="H67" s="170"/>
      <c r="I67" s="170"/>
      <c r="J67" s="170"/>
      <c r="K67" s="170"/>
      <c r="L67" s="170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46"/>
      <c r="BX67" s="147"/>
      <c r="BY67" s="147"/>
      <c r="BZ67" s="147"/>
      <c r="CA67" s="147"/>
      <c r="CB67" s="104"/>
      <c r="CC67" s="104"/>
      <c r="CD67" s="104"/>
      <c r="CE67" s="104"/>
      <c r="CF67" s="104"/>
      <c r="CG67" s="107"/>
      <c r="CH67" s="108"/>
      <c r="CI67" s="108"/>
      <c r="CJ67" s="108"/>
      <c r="CK67" s="108"/>
      <c r="CL67" s="115"/>
      <c r="CM67" s="115"/>
      <c r="CN67" s="115"/>
      <c r="CO67" s="115"/>
      <c r="CP67" s="115"/>
      <c r="CQ67" s="115"/>
      <c r="CR67" s="115"/>
      <c r="CS67" s="115"/>
      <c r="CT67" s="115"/>
      <c r="CU67" s="115"/>
      <c r="CV67" s="116"/>
      <c r="CW67" s="24"/>
      <c r="CX67" s="4"/>
      <c r="CY67" s="4"/>
      <c r="CZ67" s="4"/>
      <c r="DA67" s="4"/>
      <c r="DB67" s="4"/>
      <c r="DC67" s="4"/>
      <c r="DD67" s="4"/>
      <c r="DE67" s="4"/>
      <c r="DF67" s="2" t="s">
        <v>133</v>
      </c>
      <c r="DH67" s="2">
        <v>750</v>
      </c>
      <c r="DI67" s="2" t="s">
        <v>52</v>
      </c>
      <c r="DJ67" s="2">
        <v>530</v>
      </c>
      <c r="DK67" s="2">
        <v>730</v>
      </c>
      <c r="DL67" s="7">
        <v>1420</v>
      </c>
      <c r="DM67" s="7">
        <v>2000</v>
      </c>
    </row>
    <row r="68" spans="5:117" ht="8.15" customHeight="1" x14ac:dyDescent="0.2">
      <c r="E68" s="171"/>
      <c r="F68" s="171"/>
      <c r="G68" s="170"/>
      <c r="H68" s="170"/>
      <c r="I68" s="170"/>
      <c r="J68" s="170"/>
      <c r="K68" s="170"/>
      <c r="L68" s="170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46"/>
      <c r="BX68" s="147"/>
      <c r="BY68" s="147"/>
      <c r="BZ68" s="147"/>
      <c r="CA68" s="147"/>
      <c r="CB68" s="104"/>
      <c r="CC68" s="104"/>
      <c r="CD68" s="104"/>
      <c r="CE68" s="104"/>
      <c r="CF68" s="104"/>
      <c r="CG68" s="107"/>
      <c r="CH68" s="108"/>
      <c r="CI68" s="108"/>
      <c r="CJ68" s="108"/>
      <c r="CK68" s="108"/>
      <c r="CL68" s="115"/>
      <c r="CM68" s="115"/>
      <c r="CN68" s="115"/>
      <c r="CO68" s="115"/>
      <c r="CP68" s="115"/>
      <c r="CQ68" s="115"/>
      <c r="CR68" s="115"/>
      <c r="CS68" s="115"/>
      <c r="CT68" s="115"/>
      <c r="CU68" s="115"/>
      <c r="CV68" s="116"/>
      <c r="CW68" s="24"/>
      <c r="CX68" s="4"/>
      <c r="CY68" s="4"/>
      <c r="CZ68" s="4"/>
      <c r="DA68" s="4"/>
      <c r="DB68" s="4"/>
      <c r="DC68" s="4"/>
      <c r="DD68" s="4"/>
      <c r="DE68" s="4"/>
      <c r="DF68" s="2" t="s">
        <v>135</v>
      </c>
      <c r="DH68" s="2">
        <v>850</v>
      </c>
      <c r="DI68" s="2" t="s">
        <v>52</v>
      </c>
      <c r="DJ68" s="2">
        <v>530</v>
      </c>
      <c r="DK68" s="2">
        <v>730</v>
      </c>
      <c r="DL68" s="7">
        <v>1420</v>
      </c>
      <c r="DM68" s="7">
        <v>2000</v>
      </c>
    </row>
    <row r="69" spans="5:117" ht="8.15" customHeight="1" x14ac:dyDescent="0.2">
      <c r="E69" s="171"/>
      <c r="F69" s="171"/>
      <c r="G69" s="170"/>
      <c r="H69" s="170"/>
      <c r="I69" s="170"/>
      <c r="J69" s="170"/>
      <c r="K69" s="170"/>
      <c r="L69" s="170"/>
      <c r="M69" s="177" t="s">
        <v>159</v>
      </c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63" t="s">
        <v>160</v>
      </c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46"/>
      <c r="BX69" s="147"/>
      <c r="BY69" s="147"/>
      <c r="BZ69" s="147"/>
      <c r="CA69" s="147"/>
      <c r="CB69" s="104" t="s">
        <v>102</v>
      </c>
      <c r="CC69" s="105"/>
      <c r="CD69" s="105"/>
      <c r="CE69" s="105"/>
      <c r="CF69" s="105"/>
      <c r="CG69" s="107"/>
      <c r="CH69" s="108"/>
      <c r="CI69" s="108"/>
      <c r="CJ69" s="108"/>
      <c r="CK69" s="108"/>
      <c r="CL69" s="115" t="s">
        <v>114</v>
      </c>
      <c r="CM69" s="115"/>
      <c r="CN69" s="115"/>
      <c r="CO69" s="115"/>
      <c r="CP69" s="115"/>
      <c r="CQ69" s="115"/>
      <c r="CR69" s="115"/>
      <c r="CS69" s="115"/>
      <c r="CT69" s="115"/>
      <c r="CU69" s="115"/>
      <c r="CV69" s="116"/>
      <c r="CW69" s="24"/>
      <c r="CX69" s="4"/>
      <c r="CY69" s="4"/>
      <c r="CZ69" s="4"/>
      <c r="DA69" s="4"/>
      <c r="DB69" s="4"/>
      <c r="DC69" s="4"/>
      <c r="DD69" s="4"/>
      <c r="DE69" s="4"/>
      <c r="DH69" s="2">
        <v>900</v>
      </c>
      <c r="DI69" s="2" t="s">
        <v>52</v>
      </c>
      <c r="DJ69" s="2">
        <v>530</v>
      </c>
      <c r="DK69" s="2">
        <v>730</v>
      </c>
      <c r="DL69" s="7">
        <v>1420</v>
      </c>
      <c r="DM69" s="7">
        <v>2000</v>
      </c>
    </row>
    <row r="70" spans="5:117" ht="8.15" customHeight="1" x14ac:dyDescent="0.2">
      <c r="E70" s="171"/>
      <c r="F70" s="171"/>
      <c r="G70" s="170"/>
      <c r="H70" s="170"/>
      <c r="I70" s="170"/>
      <c r="J70" s="170"/>
      <c r="K70" s="170"/>
      <c r="L70" s="170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3"/>
      <c r="AY70" s="163"/>
      <c r="AZ70" s="163"/>
      <c r="BA70" s="163"/>
      <c r="BB70" s="163"/>
      <c r="BC70" s="163"/>
      <c r="BD70" s="163"/>
      <c r="BE70" s="163"/>
      <c r="BF70" s="163"/>
      <c r="BG70" s="163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46"/>
      <c r="BX70" s="147"/>
      <c r="BY70" s="147"/>
      <c r="BZ70" s="147"/>
      <c r="CA70" s="147"/>
      <c r="CB70" s="105"/>
      <c r="CC70" s="105"/>
      <c r="CD70" s="105"/>
      <c r="CE70" s="105"/>
      <c r="CF70" s="105"/>
      <c r="CG70" s="107"/>
      <c r="CH70" s="108"/>
      <c r="CI70" s="108"/>
      <c r="CJ70" s="108"/>
      <c r="CK70" s="108"/>
      <c r="CL70" s="115"/>
      <c r="CM70" s="115"/>
      <c r="CN70" s="115"/>
      <c r="CO70" s="115"/>
      <c r="CP70" s="115"/>
      <c r="CQ70" s="115"/>
      <c r="CR70" s="115"/>
      <c r="CS70" s="115"/>
      <c r="CT70" s="115"/>
      <c r="CU70" s="115"/>
      <c r="CV70" s="116"/>
      <c r="CW70" s="24"/>
      <c r="CX70" s="4"/>
      <c r="CY70" s="4"/>
      <c r="CZ70" s="4"/>
      <c r="DA70" s="4"/>
      <c r="DB70" s="4"/>
      <c r="DC70" s="4"/>
      <c r="DD70" s="4"/>
      <c r="DE70" s="4"/>
      <c r="DH70" s="2">
        <v>1000</v>
      </c>
      <c r="DI70" s="2" t="s">
        <v>52</v>
      </c>
      <c r="DJ70" s="2">
        <v>530</v>
      </c>
      <c r="DK70" s="2">
        <v>730</v>
      </c>
      <c r="DL70" s="7">
        <v>1420</v>
      </c>
      <c r="DM70" s="7">
        <v>2000</v>
      </c>
    </row>
    <row r="71" spans="5:117" ht="8.15" customHeight="1" x14ac:dyDescent="0.2">
      <c r="E71" s="171"/>
      <c r="F71" s="171"/>
      <c r="G71" s="170"/>
      <c r="H71" s="170"/>
      <c r="I71" s="170"/>
      <c r="J71" s="170"/>
      <c r="K71" s="170"/>
      <c r="L71" s="170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93"/>
      <c r="BI71" s="193"/>
      <c r="BJ71" s="193"/>
      <c r="BK71" s="193"/>
      <c r="BL71" s="193"/>
      <c r="BM71" s="193"/>
      <c r="BN71" s="193"/>
      <c r="BO71" s="193"/>
      <c r="BP71" s="193"/>
      <c r="BQ71" s="193"/>
      <c r="BR71" s="193"/>
      <c r="BS71" s="193"/>
      <c r="BT71" s="193"/>
      <c r="BU71" s="193"/>
      <c r="BV71" s="193"/>
      <c r="BW71" s="148"/>
      <c r="BX71" s="149"/>
      <c r="BY71" s="149"/>
      <c r="BZ71" s="149"/>
      <c r="CA71" s="149"/>
      <c r="CB71" s="160"/>
      <c r="CC71" s="160"/>
      <c r="CD71" s="160"/>
      <c r="CE71" s="160"/>
      <c r="CF71" s="160"/>
      <c r="CG71" s="109"/>
      <c r="CH71" s="110"/>
      <c r="CI71" s="110"/>
      <c r="CJ71" s="110"/>
      <c r="CK71" s="110"/>
      <c r="CL71" s="115"/>
      <c r="CM71" s="115"/>
      <c r="CN71" s="115"/>
      <c r="CO71" s="115"/>
      <c r="CP71" s="115"/>
      <c r="CQ71" s="115"/>
      <c r="CR71" s="115"/>
      <c r="CS71" s="115"/>
      <c r="CT71" s="115"/>
      <c r="CU71" s="115"/>
      <c r="CV71" s="116"/>
      <c r="CW71" s="24"/>
      <c r="CX71" s="4"/>
      <c r="CY71" s="4"/>
      <c r="CZ71" s="4"/>
      <c r="DA71" s="4"/>
      <c r="DB71" s="4"/>
      <c r="DC71" s="4"/>
      <c r="DD71" s="4"/>
      <c r="DE71" s="4"/>
      <c r="DH71" s="4"/>
      <c r="DI71" s="4"/>
      <c r="DJ71" s="4"/>
      <c r="DK71" s="4"/>
      <c r="DL71" s="4"/>
      <c r="DM71" s="4"/>
    </row>
    <row r="72" spans="5:117" ht="8.15" customHeight="1" x14ac:dyDescent="0.2">
      <c r="E72" s="171" t="s">
        <v>161</v>
      </c>
      <c r="F72" s="171"/>
      <c r="G72" s="170" t="s">
        <v>31</v>
      </c>
      <c r="H72" s="170"/>
      <c r="I72" s="170"/>
      <c r="J72" s="170"/>
      <c r="K72" s="170"/>
      <c r="L72" s="170"/>
      <c r="M72" s="179" t="s">
        <v>162</v>
      </c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269" t="s">
        <v>163</v>
      </c>
      <c r="Y72" s="269"/>
      <c r="Z72" s="269"/>
      <c r="AA72" s="269"/>
      <c r="AB72" s="269"/>
      <c r="AC72" s="269"/>
      <c r="AD72" s="269"/>
      <c r="AE72" s="269"/>
      <c r="AF72" s="269"/>
      <c r="AG72" s="269"/>
      <c r="AH72" s="269"/>
      <c r="AI72" s="269"/>
      <c r="AJ72" s="269"/>
      <c r="AK72" s="300" t="s">
        <v>206</v>
      </c>
      <c r="AL72" s="300"/>
      <c r="AM72" s="300"/>
      <c r="AN72" s="300"/>
      <c r="AO72" s="300"/>
      <c r="AP72" s="300"/>
      <c r="AQ72" s="300"/>
      <c r="AR72" s="300"/>
      <c r="AS72" s="300"/>
      <c r="AT72" s="300"/>
      <c r="AU72" s="300"/>
      <c r="AV72" s="300"/>
      <c r="AW72" s="300"/>
      <c r="AX72" s="300"/>
      <c r="AY72" s="300"/>
      <c r="AZ72" s="300"/>
      <c r="BA72" s="300"/>
      <c r="BB72" s="300"/>
      <c r="BC72" s="300"/>
      <c r="BD72" s="300"/>
      <c r="BE72" s="300"/>
      <c r="BF72" s="300"/>
      <c r="BG72" s="300"/>
      <c r="BH72" s="72"/>
      <c r="BI72" s="73"/>
      <c r="BJ72" s="74"/>
      <c r="BK72" s="75"/>
      <c r="BL72" s="75"/>
      <c r="BM72" s="75"/>
      <c r="BN72" s="75"/>
      <c r="BO72" s="75"/>
      <c r="BP72" s="75"/>
      <c r="BQ72" s="75"/>
      <c r="BR72" s="76"/>
      <c r="BS72" s="76"/>
      <c r="BT72" s="76"/>
      <c r="BU72" s="77"/>
      <c r="BV72" s="78"/>
      <c r="BW72" s="157" t="str">
        <f>IF(BJ73="","",IF(BJ73&lt;=0.4,"○",""))</f>
        <v/>
      </c>
      <c r="BX72" s="102"/>
      <c r="BY72" s="102"/>
      <c r="BZ72" s="102"/>
      <c r="CA72" s="102"/>
      <c r="CB72" s="102" t="str">
        <f>IF(BJ73="","",IF(AND(BJ73&lt;=0.45,BJ73&gt;0.4),"○",""))</f>
        <v/>
      </c>
      <c r="CC72" s="102"/>
      <c r="CD72" s="102"/>
      <c r="CE72" s="102"/>
      <c r="CF72" s="102"/>
      <c r="CG72" s="161" t="str">
        <f>IF(BJ73="","",IF(BJ73&gt;0.45,"○",""))</f>
        <v/>
      </c>
      <c r="CH72" s="162"/>
      <c r="CI72" s="162"/>
      <c r="CJ72" s="162"/>
      <c r="CK72" s="162"/>
      <c r="CL72" s="115" t="s">
        <v>124</v>
      </c>
      <c r="CM72" s="115"/>
      <c r="CN72" s="115"/>
      <c r="CO72" s="115"/>
      <c r="CP72" s="115"/>
      <c r="CQ72" s="115"/>
      <c r="CR72" s="115"/>
      <c r="CS72" s="115"/>
      <c r="CT72" s="115"/>
      <c r="CU72" s="115"/>
      <c r="CV72" s="116"/>
      <c r="CW72" s="24"/>
      <c r="CX72" s="4"/>
      <c r="CY72" s="4"/>
      <c r="CZ72" s="4"/>
      <c r="DA72" s="4"/>
      <c r="DB72" s="4"/>
      <c r="DC72" s="4"/>
      <c r="DD72" s="4"/>
      <c r="DE72" s="4"/>
      <c r="DH72" s="4" t="s">
        <v>164</v>
      </c>
      <c r="DI72" s="4"/>
      <c r="DJ72" s="4"/>
      <c r="DK72" s="4"/>
      <c r="DL72" s="4"/>
      <c r="DM72" s="4"/>
    </row>
    <row r="73" spans="5:117" ht="8.15" customHeight="1" x14ac:dyDescent="0.2">
      <c r="E73" s="171"/>
      <c r="F73" s="171"/>
      <c r="G73" s="170"/>
      <c r="H73" s="170"/>
      <c r="I73" s="170"/>
      <c r="J73" s="170"/>
      <c r="K73" s="170"/>
      <c r="L73" s="170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301"/>
      <c r="AL73" s="301"/>
      <c r="AM73" s="301"/>
      <c r="AN73" s="301"/>
      <c r="AO73" s="301"/>
      <c r="AP73" s="301"/>
      <c r="AQ73" s="301"/>
      <c r="AR73" s="301"/>
      <c r="AS73" s="301"/>
      <c r="AT73" s="301"/>
      <c r="AU73" s="301"/>
      <c r="AV73" s="301"/>
      <c r="AW73" s="301"/>
      <c r="AX73" s="301"/>
      <c r="AY73" s="301"/>
      <c r="AZ73" s="301"/>
      <c r="BA73" s="301"/>
      <c r="BB73" s="301"/>
      <c r="BC73" s="301"/>
      <c r="BD73" s="301"/>
      <c r="BE73" s="301"/>
      <c r="BF73" s="301"/>
      <c r="BG73" s="301"/>
      <c r="BH73" s="79"/>
      <c r="BI73" s="23"/>
      <c r="BJ73" s="303"/>
      <c r="BK73" s="303"/>
      <c r="BL73" s="303"/>
      <c r="BM73" s="303"/>
      <c r="BN73" s="303"/>
      <c r="BO73" s="303"/>
      <c r="BP73" s="303"/>
      <c r="BQ73" s="303"/>
      <c r="BR73" s="176" t="s">
        <v>127</v>
      </c>
      <c r="BS73" s="176"/>
      <c r="BT73" s="176"/>
      <c r="BU73" s="80"/>
      <c r="BV73" s="81"/>
      <c r="BW73" s="158"/>
      <c r="BX73" s="104"/>
      <c r="BY73" s="104"/>
      <c r="BZ73" s="104"/>
      <c r="CA73" s="104"/>
      <c r="CB73" s="104"/>
      <c r="CC73" s="104"/>
      <c r="CD73" s="104"/>
      <c r="CE73" s="104"/>
      <c r="CF73" s="104"/>
      <c r="CG73" s="98"/>
      <c r="CH73" s="99"/>
      <c r="CI73" s="99"/>
      <c r="CJ73" s="99"/>
      <c r="CK73" s="99"/>
      <c r="CL73" s="115"/>
      <c r="CM73" s="115"/>
      <c r="CN73" s="115"/>
      <c r="CO73" s="115"/>
      <c r="CP73" s="115"/>
      <c r="CQ73" s="115"/>
      <c r="CR73" s="115"/>
      <c r="CS73" s="115"/>
      <c r="CT73" s="115"/>
      <c r="CU73" s="115"/>
      <c r="CV73" s="116"/>
      <c r="CW73" s="24"/>
      <c r="CX73" s="4"/>
      <c r="CY73" s="4"/>
      <c r="CZ73" s="4"/>
      <c r="DA73" s="4"/>
      <c r="DB73" s="4"/>
      <c r="DC73" s="4"/>
      <c r="DD73" s="4"/>
      <c r="DE73" s="4"/>
      <c r="DH73" s="2"/>
      <c r="DI73" s="2">
        <v>45</v>
      </c>
      <c r="DJ73" s="2">
        <v>60</v>
      </c>
      <c r="DK73" s="4"/>
      <c r="DL73" s="4"/>
      <c r="DM73" s="4"/>
    </row>
    <row r="74" spans="5:117" ht="8.15" customHeight="1" x14ac:dyDescent="0.2">
      <c r="E74" s="171"/>
      <c r="F74" s="171"/>
      <c r="G74" s="170"/>
      <c r="H74" s="170"/>
      <c r="I74" s="170"/>
      <c r="J74" s="170"/>
      <c r="K74" s="170"/>
      <c r="L74" s="170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301" t="s">
        <v>165</v>
      </c>
      <c r="AL74" s="301"/>
      <c r="AM74" s="301"/>
      <c r="AN74" s="301"/>
      <c r="AO74" s="301"/>
      <c r="AP74" s="301"/>
      <c r="AQ74" s="301"/>
      <c r="AR74" s="301"/>
      <c r="AS74" s="301"/>
      <c r="AT74" s="301"/>
      <c r="AU74" s="301"/>
      <c r="AV74" s="301"/>
      <c r="AW74" s="301"/>
      <c r="AX74" s="301"/>
      <c r="AY74" s="301"/>
      <c r="AZ74" s="301"/>
      <c r="BA74" s="301"/>
      <c r="BB74" s="301"/>
      <c r="BC74" s="301"/>
      <c r="BD74" s="301"/>
      <c r="BE74" s="301"/>
      <c r="BF74" s="301"/>
      <c r="BG74" s="301"/>
      <c r="BH74" s="79"/>
      <c r="BI74" s="23"/>
      <c r="BJ74" s="304"/>
      <c r="BK74" s="304"/>
      <c r="BL74" s="304"/>
      <c r="BM74" s="304"/>
      <c r="BN74" s="304"/>
      <c r="BO74" s="304"/>
      <c r="BP74" s="304"/>
      <c r="BQ74" s="304"/>
      <c r="BR74" s="176"/>
      <c r="BS74" s="176"/>
      <c r="BT74" s="176"/>
      <c r="BU74" s="80"/>
      <c r="BV74" s="81"/>
      <c r="BW74" s="158"/>
      <c r="BX74" s="104"/>
      <c r="BY74" s="104"/>
      <c r="BZ74" s="104"/>
      <c r="CA74" s="104"/>
      <c r="CB74" s="104"/>
      <c r="CC74" s="104"/>
      <c r="CD74" s="104"/>
      <c r="CE74" s="104"/>
      <c r="CF74" s="104"/>
      <c r="CG74" s="98"/>
      <c r="CH74" s="99"/>
      <c r="CI74" s="99"/>
      <c r="CJ74" s="99"/>
      <c r="CK74" s="99"/>
      <c r="CL74" s="115"/>
      <c r="CM74" s="115"/>
      <c r="CN74" s="115"/>
      <c r="CO74" s="115"/>
      <c r="CP74" s="115"/>
      <c r="CQ74" s="115"/>
      <c r="CR74" s="115"/>
      <c r="CS74" s="115"/>
      <c r="CT74" s="115"/>
      <c r="CU74" s="115"/>
      <c r="CV74" s="116"/>
      <c r="CW74" s="24"/>
      <c r="CX74" s="4"/>
      <c r="CY74" s="4"/>
      <c r="CZ74" s="4"/>
      <c r="DA74" s="4"/>
      <c r="DB74" s="4"/>
      <c r="DC74" s="4"/>
      <c r="DD74" s="4"/>
      <c r="DE74" s="4"/>
      <c r="DH74" s="2">
        <v>750</v>
      </c>
      <c r="DI74" s="2">
        <v>750</v>
      </c>
      <c r="DJ74" s="7">
        <v>1100</v>
      </c>
      <c r="DK74" s="4"/>
      <c r="DL74" s="4"/>
      <c r="DM74" s="4"/>
    </row>
    <row r="75" spans="5:117" ht="8.15" customHeight="1" x14ac:dyDescent="0.2">
      <c r="E75" s="171"/>
      <c r="F75" s="171"/>
      <c r="G75" s="170"/>
      <c r="H75" s="170"/>
      <c r="I75" s="170"/>
      <c r="J75" s="170"/>
      <c r="K75" s="170"/>
      <c r="L75" s="170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82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4"/>
      <c r="BW75" s="158"/>
      <c r="BX75" s="104"/>
      <c r="BY75" s="104"/>
      <c r="BZ75" s="104"/>
      <c r="CA75" s="104"/>
      <c r="CB75" s="104"/>
      <c r="CC75" s="104"/>
      <c r="CD75" s="104"/>
      <c r="CE75" s="104"/>
      <c r="CF75" s="104"/>
      <c r="CG75" s="98"/>
      <c r="CH75" s="99"/>
      <c r="CI75" s="99"/>
      <c r="CJ75" s="99"/>
      <c r="CK75" s="99"/>
      <c r="CL75" s="115"/>
      <c r="CM75" s="115"/>
      <c r="CN75" s="115"/>
      <c r="CO75" s="115"/>
      <c r="CP75" s="115"/>
      <c r="CQ75" s="115"/>
      <c r="CR75" s="115"/>
      <c r="CS75" s="115"/>
      <c r="CT75" s="115"/>
      <c r="CU75" s="115"/>
      <c r="CV75" s="116"/>
      <c r="CW75" s="24"/>
      <c r="CX75" s="4"/>
      <c r="CY75" s="4"/>
      <c r="CZ75" s="4"/>
      <c r="DA75" s="4"/>
      <c r="DB75" s="4"/>
      <c r="DC75" s="4"/>
      <c r="DD75" s="4"/>
      <c r="DE75" s="4"/>
      <c r="DH75" s="2">
        <v>1000</v>
      </c>
      <c r="DI75" s="2">
        <v>750</v>
      </c>
      <c r="DJ75" s="7">
        <v>1100</v>
      </c>
      <c r="DK75" s="4"/>
      <c r="DL75" s="4"/>
      <c r="DM75" s="4"/>
    </row>
    <row r="76" spans="5:117" ht="8.15" customHeight="1" x14ac:dyDescent="0.2">
      <c r="E76" s="171"/>
      <c r="F76" s="171"/>
      <c r="G76" s="170"/>
      <c r="H76" s="170"/>
      <c r="I76" s="170"/>
      <c r="J76" s="170"/>
      <c r="K76" s="170"/>
      <c r="L76" s="170"/>
      <c r="M76" s="189" t="s">
        <v>166</v>
      </c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 t="s">
        <v>143</v>
      </c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291" t="s">
        <v>204</v>
      </c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3"/>
      <c r="BJ76" s="163"/>
      <c r="BK76" s="163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46"/>
      <c r="BX76" s="147"/>
      <c r="BY76" s="147"/>
      <c r="BZ76" s="147"/>
      <c r="CA76" s="147"/>
      <c r="CB76" s="104" t="s">
        <v>102</v>
      </c>
      <c r="CC76" s="105"/>
      <c r="CD76" s="105"/>
      <c r="CE76" s="105"/>
      <c r="CF76" s="105"/>
      <c r="CG76" s="107"/>
      <c r="CH76" s="108"/>
      <c r="CI76" s="108"/>
      <c r="CJ76" s="108"/>
      <c r="CK76" s="108"/>
      <c r="CL76" s="115" t="s">
        <v>114</v>
      </c>
      <c r="CM76" s="115"/>
      <c r="CN76" s="115"/>
      <c r="CO76" s="115"/>
      <c r="CP76" s="115"/>
      <c r="CQ76" s="115"/>
      <c r="CR76" s="115"/>
      <c r="CS76" s="115"/>
      <c r="CT76" s="115"/>
      <c r="CU76" s="115"/>
      <c r="CV76" s="116"/>
      <c r="CW76" s="24"/>
      <c r="CX76" s="4"/>
      <c r="CY76" s="4"/>
      <c r="CZ76" s="4"/>
      <c r="DA76" s="4"/>
      <c r="DB76" s="4"/>
      <c r="DC76" s="4"/>
      <c r="DD76" s="4"/>
      <c r="DH76" s="4"/>
      <c r="DI76" s="4"/>
      <c r="DJ76" s="4"/>
      <c r="DK76" s="4"/>
      <c r="DL76" s="4"/>
      <c r="DM76" s="4"/>
    </row>
    <row r="77" spans="5:117" ht="8.15" customHeight="1" x14ac:dyDescent="0.2">
      <c r="E77" s="171"/>
      <c r="F77" s="171"/>
      <c r="G77" s="170"/>
      <c r="H77" s="170"/>
      <c r="I77" s="170"/>
      <c r="J77" s="170"/>
      <c r="K77" s="170"/>
      <c r="L77" s="170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291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46"/>
      <c r="BX77" s="147"/>
      <c r="BY77" s="147"/>
      <c r="BZ77" s="147"/>
      <c r="CA77" s="147"/>
      <c r="CB77" s="105"/>
      <c r="CC77" s="105"/>
      <c r="CD77" s="105"/>
      <c r="CE77" s="105"/>
      <c r="CF77" s="105"/>
      <c r="CG77" s="107"/>
      <c r="CH77" s="108"/>
      <c r="CI77" s="108"/>
      <c r="CJ77" s="108"/>
      <c r="CK77" s="108"/>
      <c r="CL77" s="115"/>
      <c r="CM77" s="115"/>
      <c r="CN77" s="115"/>
      <c r="CO77" s="115"/>
      <c r="CP77" s="115"/>
      <c r="CQ77" s="115"/>
      <c r="CR77" s="115"/>
      <c r="CS77" s="115"/>
      <c r="CT77" s="115"/>
      <c r="CU77" s="115"/>
      <c r="CV77" s="116"/>
      <c r="CW77" s="24"/>
      <c r="CX77" s="4"/>
      <c r="CY77" s="4"/>
      <c r="CZ77" s="4"/>
      <c r="DA77" s="4"/>
      <c r="DB77" s="4"/>
      <c r="DC77" s="4"/>
      <c r="DD77" s="4"/>
      <c r="DH77" s="4"/>
      <c r="DI77" s="4"/>
      <c r="DJ77" s="4"/>
      <c r="DK77" s="4"/>
      <c r="DL77" s="4"/>
      <c r="DM77" s="4"/>
    </row>
    <row r="78" spans="5:117" ht="8.15" customHeight="1" x14ac:dyDescent="0.2">
      <c r="E78" s="171"/>
      <c r="F78" s="171"/>
      <c r="G78" s="170"/>
      <c r="H78" s="170"/>
      <c r="I78" s="170"/>
      <c r="J78" s="170"/>
      <c r="K78" s="170"/>
      <c r="L78" s="170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46"/>
      <c r="BX78" s="147"/>
      <c r="BY78" s="147"/>
      <c r="BZ78" s="147"/>
      <c r="CA78" s="147"/>
      <c r="CB78" s="105"/>
      <c r="CC78" s="105"/>
      <c r="CD78" s="105"/>
      <c r="CE78" s="105"/>
      <c r="CF78" s="105"/>
      <c r="CG78" s="107"/>
      <c r="CH78" s="108"/>
      <c r="CI78" s="108"/>
      <c r="CJ78" s="108"/>
      <c r="CK78" s="108"/>
      <c r="CL78" s="115"/>
      <c r="CM78" s="115"/>
      <c r="CN78" s="115"/>
      <c r="CO78" s="115"/>
      <c r="CP78" s="115"/>
      <c r="CQ78" s="115"/>
      <c r="CR78" s="115"/>
      <c r="CS78" s="115"/>
      <c r="CT78" s="115"/>
      <c r="CU78" s="115"/>
      <c r="CV78" s="116"/>
      <c r="CW78" s="24"/>
      <c r="CX78" s="4"/>
      <c r="CY78" s="4"/>
      <c r="CZ78" s="4"/>
      <c r="DA78" s="4"/>
      <c r="DB78" s="4"/>
      <c r="DC78" s="4"/>
      <c r="DD78" s="4"/>
      <c r="DH78" s="4" t="s">
        <v>167</v>
      </c>
      <c r="DI78" s="4"/>
      <c r="DJ78" s="4"/>
      <c r="DK78" s="4"/>
      <c r="DL78" s="4"/>
      <c r="DM78" s="4"/>
    </row>
    <row r="79" spans="5:117" ht="8.15" customHeight="1" x14ac:dyDescent="0.2">
      <c r="E79" s="171"/>
      <c r="F79" s="171"/>
      <c r="G79" s="170"/>
      <c r="H79" s="170"/>
      <c r="I79" s="170"/>
      <c r="J79" s="170"/>
      <c r="K79" s="170"/>
      <c r="L79" s="170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46"/>
      <c r="BX79" s="147"/>
      <c r="BY79" s="147"/>
      <c r="BZ79" s="147"/>
      <c r="CA79" s="147"/>
      <c r="CB79" s="105"/>
      <c r="CC79" s="105"/>
      <c r="CD79" s="105"/>
      <c r="CE79" s="105"/>
      <c r="CF79" s="105"/>
      <c r="CG79" s="107"/>
      <c r="CH79" s="108"/>
      <c r="CI79" s="108"/>
      <c r="CJ79" s="108"/>
      <c r="CK79" s="108"/>
      <c r="CL79" s="115"/>
      <c r="CM79" s="115"/>
      <c r="CN79" s="115"/>
      <c r="CO79" s="115"/>
      <c r="CP79" s="115"/>
      <c r="CQ79" s="115"/>
      <c r="CR79" s="115"/>
      <c r="CS79" s="115"/>
      <c r="CT79" s="115"/>
      <c r="CU79" s="115"/>
      <c r="CV79" s="116"/>
      <c r="CW79" s="24"/>
      <c r="CX79" s="4"/>
      <c r="CY79" s="4"/>
      <c r="CZ79" s="4"/>
      <c r="DA79" s="4"/>
      <c r="DB79" s="4"/>
      <c r="DC79" s="4"/>
      <c r="DD79" s="4"/>
      <c r="DH79" s="2"/>
      <c r="DI79" s="2">
        <v>45</v>
      </c>
      <c r="DJ79" s="2">
        <v>60</v>
      </c>
      <c r="DK79" s="4"/>
      <c r="DL79" s="4"/>
      <c r="DM79" s="4"/>
    </row>
    <row r="80" spans="5:117" ht="8.15" customHeight="1" x14ac:dyDescent="0.2">
      <c r="E80" s="171"/>
      <c r="F80" s="171"/>
      <c r="G80" s="170"/>
      <c r="H80" s="170"/>
      <c r="I80" s="170"/>
      <c r="J80" s="170"/>
      <c r="K80" s="170"/>
      <c r="L80" s="170"/>
      <c r="M80" s="177" t="s">
        <v>168</v>
      </c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91" t="s">
        <v>169</v>
      </c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77" t="s">
        <v>170</v>
      </c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293"/>
      <c r="BI80" s="293"/>
      <c r="BJ80" s="293"/>
      <c r="BK80" s="293"/>
      <c r="BL80" s="293"/>
      <c r="BM80" s="293"/>
      <c r="BN80" s="293"/>
      <c r="BO80" s="293"/>
      <c r="BP80" s="293"/>
      <c r="BQ80" s="293"/>
      <c r="BR80" s="293"/>
      <c r="BS80" s="293"/>
      <c r="BT80" s="293"/>
      <c r="BU80" s="293"/>
      <c r="BV80" s="293"/>
      <c r="BW80" s="146"/>
      <c r="BX80" s="147"/>
      <c r="BY80" s="147"/>
      <c r="BZ80" s="147"/>
      <c r="CA80" s="147"/>
      <c r="CB80" s="159" t="s">
        <v>102</v>
      </c>
      <c r="CC80" s="159"/>
      <c r="CD80" s="159"/>
      <c r="CE80" s="159"/>
      <c r="CF80" s="159"/>
      <c r="CG80" s="107"/>
      <c r="CH80" s="108"/>
      <c r="CI80" s="108"/>
      <c r="CJ80" s="108"/>
      <c r="CK80" s="108"/>
      <c r="CL80" s="115" t="s">
        <v>114</v>
      </c>
      <c r="CM80" s="115"/>
      <c r="CN80" s="115"/>
      <c r="CO80" s="115"/>
      <c r="CP80" s="115"/>
      <c r="CQ80" s="115"/>
      <c r="CR80" s="115"/>
      <c r="CS80" s="115"/>
      <c r="CT80" s="115"/>
      <c r="CU80" s="115"/>
      <c r="CV80" s="116"/>
      <c r="CW80" s="24"/>
      <c r="CX80" s="4"/>
      <c r="CY80" s="4"/>
      <c r="CZ80" s="4"/>
      <c r="DA80" s="4"/>
      <c r="DB80" s="4"/>
      <c r="DC80" s="4"/>
      <c r="DD80" s="4"/>
      <c r="DH80" s="2">
        <v>750</v>
      </c>
      <c r="DI80" s="2">
        <v>750</v>
      </c>
      <c r="DJ80" s="7">
        <v>1100</v>
      </c>
      <c r="DK80" s="4"/>
      <c r="DL80" s="4"/>
      <c r="DM80" s="4"/>
    </row>
    <row r="81" spans="5:117" ht="8.15" customHeight="1" x14ac:dyDescent="0.2">
      <c r="E81" s="171"/>
      <c r="F81" s="171"/>
      <c r="G81" s="170"/>
      <c r="H81" s="170"/>
      <c r="I81" s="170"/>
      <c r="J81" s="170"/>
      <c r="K81" s="170"/>
      <c r="L81" s="170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293"/>
      <c r="BI81" s="293"/>
      <c r="BJ81" s="293"/>
      <c r="BK81" s="293"/>
      <c r="BL81" s="293"/>
      <c r="BM81" s="293"/>
      <c r="BN81" s="293"/>
      <c r="BO81" s="293"/>
      <c r="BP81" s="293"/>
      <c r="BQ81" s="293"/>
      <c r="BR81" s="293"/>
      <c r="BS81" s="293"/>
      <c r="BT81" s="293"/>
      <c r="BU81" s="293"/>
      <c r="BV81" s="293"/>
      <c r="BW81" s="146"/>
      <c r="BX81" s="147"/>
      <c r="BY81" s="147"/>
      <c r="BZ81" s="147"/>
      <c r="CA81" s="147"/>
      <c r="CB81" s="159"/>
      <c r="CC81" s="159"/>
      <c r="CD81" s="159"/>
      <c r="CE81" s="159"/>
      <c r="CF81" s="159"/>
      <c r="CG81" s="107"/>
      <c r="CH81" s="108"/>
      <c r="CI81" s="108"/>
      <c r="CJ81" s="108"/>
      <c r="CK81" s="108"/>
      <c r="CL81" s="115"/>
      <c r="CM81" s="115"/>
      <c r="CN81" s="115"/>
      <c r="CO81" s="115"/>
      <c r="CP81" s="115"/>
      <c r="CQ81" s="115"/>
      <c r="CR81" s="115"/>
      <c r="CS81" s="115"/>
      <c r="CT81" s="115"/>
      <c r="CU81" s="115"/>
      <c r="CV81" s="116"/>
      <c r="CW81" s="24"/>
      <c r="CX81" s="4"/>
      <c r="CY81" s="4"/>
      <c r="CZ81" s="4"/>
      <c r="DA81" s="4"/>
      <c r="DB81" s="4"/>
      <c r="DC81" s="4"/>
      <c r="DD81" s="4"/>
      <c r="DH81" s="2">
        <v>1000</v>
      </c>
      <c r="DI81" s="2">
        <v>750</v>
      </c>
      <c r="DJ81" s="7">
        <v>1100</v>
      </c>
      <c r="DK81" s="4"/>
      <c r="DL81" s="4"/>
      <c r="DM81" s="4"/>
    </row>
    <row r="82" spans="5:117" ht="8.15" customHeight="1" x14ac:dyDescent="0.2">
      <c r="E82" s="171"/>
      <c r="F82" s="171"/>
      <c r="G82" s="170"/>
      <c r="H82" s="170"/>
      <c r="I82" s="170"/>
      <c r="J82" s="170"/>
      <c r="K82" s="170"/>
      <c r="L82" s="170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293"/>
      <c r="BI82" s="293"/>
      <c r="BJ82" s="293"/>
      <c r="BK82" s="293"/>
      <c r="BL82" s="293"/>
      <c r="BM82" s="293"/>
      <c r="BN82" s="293"/>
      <c r="BO82" s="293"/>
      <c r="BP82" s="293"/>
      <c r="BQ82" s="293"/>
      <c r="BR82" s="293"/>
      <c r="BS82" s="293"/>
      <c r="BT82" s="293"/>
      <c r="BU82" s="293"/>
      <c r="BV82" s="293"/>
      <c r="BW82" s="146"/>
      <c r="BX82" s="147"/>
      <c r="BY82" s="147"/>
      <c r="BZ82" s="147"/>
      <c r="CA82" s="147"/>
      <c r="CB82" s="159"/>
      <c r="CC82" s="159"/>
      <c r="CD82" s="159"/>
      <c r="CE82" s="159"/>
      <c r="CF82" s="159"/>
      <c r="CG82" s="107"/>
      <c r="CH82" s="108"/>
      <c r="CI82" s="108"/>
      <c r="CJ82" s="108"/>
      <c r="CK82" s="108"/>
      <c r="CL82" s="115"/>
      <c r="CM82" s="115"/>
      <c r="CN82" s="115"/>
      <c r="CO82" s="115"/>
      <c r="CP82" s="115"/>
      <c r="CQ82" s="115"/>
      <c r="CR82" s="115"/>
      <c r="CS82" s="115"/>
      <c r="CT82" s="115"/>
      <c r="CU82" s="115"/>
      <c r="CV82" s="116"/>
      <c r="CW82" s="24"/>
      <c r="CX82" s="4"/>
      <c r="CY82" s="4"/>
      <c r="CZ82" s="4"/>
      <c r="DA82" s="4"/>
      <c r="DB82" s="4"/>
      <c r="DC82" s="4"/>
      <c r="DD82" s="4"/>
    </row>
    <row r="83" spans="5:117" ht="8.15" customHeight="1" x14ac:dyDescent="0.2">
      <c r="E83" s="171"/>
      <c r="F83" s="171"/>
      <c r="G83" s="170"/>
      <c r="H83" s="170"/>
      <c r="I83" s="170"/>
      <c r="J83" s="170"/>
      <c r="K83" s="170"/>
      <c r="L83" s="170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293"/>
      <c r="BI83" s="293"/>
      <c r="BJ83" s="293"/>
      <c r="BK83" s="293"/>
      <c r="BL83" s="293"/>
      <c r="BM83" s="293"/>
      <c r="BN83" s="293"/>
      <c r="BO83" s="293"/>
      <c r="BP83" s="293"/>
      <c r="BQ83" s="293"/>
      <c r="BR83" s="293"/>
      <c r="BS83" s="293"/>
      <c r="BT83" s="293"/>
      <c r="BU83" s="293"/>
      <c r="BV83" s="293"/>
      <c r="BW83" s="146"/>
      <c r="BX83" s="147"/>
      <c r="BY83" s="147"/>
      <c r="BZ83" s="147"/>
      <c r="CA83" s="147"/>
      <c r="CB83" s="159"/>
      <c r="CC83" s="159"/>
      <c r="CD83" s="159"/>
      <c r="CE83" s="159"/>
      <c r="CF83" s="159"/>
      <c r="CG83" s="107"/>
      <c r="CH83" s="108"/>
      <c r="CI83" s="108"/>
      <c r="CJ83" s="108"/>
      <c r="CK83" s="108"/>
      <c r="CL83" s="115"/>
      <c r="CM83" s="115"/>
      <c r="CN83" s="115"/>
      <c r="CO83" s="115"/>
      <c r="CP83" s="115"/>
      <c r="CQ83" s="115"/>
      <c r="CR83" s="115"/>
      <c r="CS83" s="115"/>
      <c r="CT83" s="115"/>
      <c r="CU83" s="115"/>
      <c r="CV83" s="116"/>
      <c r="CW83" s="24"/>
      <c r="CX83" s="4"/>
      <c r="CY83" s="4"/>
      <c r="CZ83" s="4"/>
      <c r="DA83" s="4"/>
      <c r="DB83" s="4"/>
      <c r="DC83" s="4"/>
      <c r="DD83" s="4"/>
    </row>
    <row r="84" spans="5:117" ht="8.15" customHeight="1" x14ac:dyDescent="0.2">
      <c r="E84" s="171"/>
      <c r="F84" s="171"/>
      <c r="G84" s="170"/>
      <c r="H84" s="170"/>
      <c r="I84" s="170"/>
      <c r="J84" s="170"/>
      <c r="K84" s="170"/>
      <c r="L84" s="170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146"/>
      <c r="BX84" s="147"/>
      <c r="BY84" s="147"/>
      <c r="BZ84" s="147"/>
      <c r="CA84" s="147"/>
      <c r="CB84" s="159"/>
      <c r="CC84" s="159"/>
      <c r="CD84" s="159"/>
      <c r="CE84" s="159"/>
      <c r="CF84" s="159"/>
      <c r="CG84" s="107"/>
      <c r="CH84" s="108"/>
      <c r="CI84" s="108"/>
      <c r="CJ84" s="108"/>
      <c r="CK84" s="108"/>
      <c r="CL84" s="115"/>
      <c r="CM84" s="115"/>
      <c r="CN84" s="115"/>
      <c r="CO84" s="115"/>
      <c r="CP84" s="115"/>
      <c r="CQ84" s="115"/>
      <c r="CR84" s="115"/>
      <c r="CS84" s="115"/>
      <c r="CT84" s="115"/>
      <c r="CU84" s="115"/>
      <c r="CV84" s="116"/>
      <c r="CW84" s="24"/>
      <c r="CX84" s="4"/>
      <c r="CY84" s="4"/>
      <c r="CZ84" s="4"/>
      <c r="DA84" s="4"/>
      <c r="DB84" s="4"/>
      <c r="DC84" s="4"/>
      <c r="DD84" s="4"/>
    </row>
    <row r="85" spans="5:117" ht="8.15" customHeight="1" x14ac:dyDescent="0.2">
      <c r="E85" s="171"/>
      <c r="F85" s="171"/>
      <c r="G85" s="170"/>
      <c r="H85" s="170"/>
      <c r="I85" s="170"/>
      <c r="J85" s="170"/>
      <c r="K85" s="170"/>
      <c r="L85" s="170"/>
      <c r="M85" s="189" t="s">
        <v>171</v>
      </c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77" t="s">
        <v>172</v>
      </c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51" t="s">
        <v>173</v>
      </c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3"/>
      <c r="BH85" s="39"/>
      <c r="BI85" s="85"/>
      <c r="BJ85" s="85"/>
      <c r="BK85" s="85"/>
      <c r="BL85" s="85"/>
      <c r="BM85" s="85"/>
      <c r="BN85" s="209"/>
      <c r="BO85" s="209"/>
      <c r="BP85" s="209"/>
      <c r="BQ85" s="209"/>
      <c r="BR85" s="209"/>
      <c r="BS85" s="85"/>
      <c r="BT85" s="85"/>
      <c r="BU85" s="85"/>
      <c r="BV85" s="86"/>
      <c r="BW85" s="142" t="str">
        <f>IF(BN86="","",IF(BN86&lt;=AU88,"○",""))</f>
        <v/>
      </c>
      <c r="BX85" s="143"/>
      <c r="BY85" s="143"/>
      <c r="BZ85" s="143"/>
      <c r="CA85" s="143"/>
      <c r="CB85" s="104" t="s">
        <v>102</v>
      </c>
      <c r="CC85" s="104"/>
      <c r="CD85" s="104"/>
      <c r="CE85" s="104"/>
      <c r="CF85" s="104"/>
      <c r="CG85" s="98" t="str">
        <f>IF(BN86="","",IF(BN86&gt;AU88,"○",""))</f>
        <v/>
      </c>
      <c r="CH85" s="99"/>
      <c r="CI85" s="99"/>
      <c r="CJ85" s="99"/>
      <c r="CK85" s="99"/>
      <c r="CL85" s="115" t="s">
        <v>174</v>
      </c>
      <c r="CM85" s="115"/>
      <c r="CN85" s="115"/>
      <c r="CO85" s="115"/>
      <c r="CP85" s="115"/>
      <c r="CQ85" s="115"/>
      <c r="CR85" s="115"/>
      <c r="CS85" s="115"/>
      <c r="CT85" s="115"/>
      <c r="CU85" s="115"/>
      <c r="CV85" s="116"/>
      <c r="CW85" s="24"/>
      <c r="CX85" s="4"/>
      <c r="CY85" s="4"/>
      <c r="CZ85" s="4"/>
      <c r="DA85" s="4"/>
      <c r="DB85" s="4"/>
      <c r="DC85" s="4"/>
      <c r="DD85" s="4"/>
    </row>
    <row r="86" spans="5:117" ht="8.15" customHeight="1" x14ac:dyDescent="0.2">
      <c r="E86" s="171"/>
      <c r="F86" s="171"/>
      <c r="G86" s="170"/>
      <c r="H86" s="170"/>
      <c r="I86" s="170"/>
      <c r="J86" s="170"/>
      <c r="K86" s="170"/>
      <c r="L86" s="170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22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5"/>
      <c r="BH86" s="186" t="s">
        <v>175</v>
      </c>
      <c r="BI86" s="187"/>
      <c r="BJ86" s="187"/>
      <c r="BK86" s="187"/>
      <c r="BL86" s="187"/>
      <c r="BM86" s="187"/>
      <c r="BN86" s="173"/>
      <c r="BO86" s="173"/>
      <c r="BP86" s="173"/>
      <c r="BQ86" s="173"/>
      <c r="BR86" s="173"/>
      <c r="BS86" s="176" t="s">
        <v>127</v>
      </c>
      <c r="BT86" s="176"/>
      <c r="BU86" s="176"/>
      <c r="BV86" s="87"/>
      <c r="BW86" s="142"/>
      <c r="BX86" s="143"/>
      <c r="BY86" s="143"/>
      <c r="BZ86" s="143"/>
      <c r="CA86" s="143"/>
      <c r="CB86" s="104"/>
      <c r="CC86" s="104"/>
      <c r="CD86" s="104"/>
      <c r="CE86" s="104"/>
      <c r="CF86" s="104"/>
      <c r="CG86" s="98"/>
      <c r="CH86" s="99"/>
      <c r="CI86" s="99"/>
      <c r="CJ86" s="99"/>
      <c r="CK86" s="99"/>
      <c r="CL86" s="115"/>
      <c r="CM86" s="115"/>
      <c r="CN86" s="115"/>
      <c r="CO86" s="115"/>
      <c r="CP86" s="115"/>
      <c r="CQ86" s="115"/>
      <c r="CR86" s="115"/>
      <c r="CS86" s="115"/>
      <c r="CT86" s="115"/>
      <c r="CU86" s="115"/>
      <c r="CV86" s="116"/>
      <c r="CW86" s="24"/>
      <c r="CX86" s="4"/>
      <c r="CY86" s="4"/>
      <c r="CZ86" s="4"/>
      <c r="DA86" s="4"/>
      <c r="DB86" s="4"/>
      <c r="DC86" s="4"/>
      <c r="DD86" s="4"/>
    </row>
    <row r="87" spans="5:117" ht="8.15" customHeight="1" x14ac:dyDescent="0.2">
      <c r="E87" s="171"/>
      <c r="F87" s="171"/>
      <c r="G87" s="170"/>
      <c r="H87" s="170"/>
      <c r="I87" s="170"/>
      <c r="J87" s="170"/>
      <c r="K87" s="170"/>
      <c r="L87" s="170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56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5"/>
      <c r="BH87" s="186"/>
      <c r="BI87" s="187"/>
      <c r="BJ87" s="187"/>
      <c r="BK87" s="187"/>
      <c r="BL87" s="187"/>
      <c r="BM87" s="187"/>
      <c r="BN87" s="174"/>
      <c r="BO87" s="174"/>
      <c r="BP87" s="174"/>
      <c r="BQ87" s="174"/>
      <c r="BR87" s="174"/>
      <c r="BS87" s="176"/>
      <c r="BT87" s="176"/>
      <c r="BU87" s="176"/>
      <c r="BV87" s="87"/>
      <c r="BW87" s="142"/>
      <c r="BX87" s="143"/>
      <c r="BY87" s="143"/>
      <c r="BZ87" s="143"/>
      <c r="CA87" s="143"/>
      <c r="CB87" s="104"/>
      <c r="CC87" s="104"/>
      <c r="CD87" s="104"/>
      <c r="CE87" s="104"/>
      <c r="CF87" s="104"/>
      <c r="CG87" s="98"/>
      <c r="CH87" s="99"/>
      <c r="CI87" s="99"/>
      <c r="CJ87" s="99"/>
      <c r="CK87" s="99"/>
      <c r="CL87" s="115"/>
      <c r="CM87" s="115"/>
      <c r="CN87" s="115"/>
      <c r="CO87" s="115"/>
      <c r="CP87" s="115"/>
      <c r="CQ87" s="115"/>
      <c r="CR87" s="115"/>
      <c r="CS87" s="115"/>
      <c r="CT87" s="115"/>
      <c r="CU87" s="115"/>
      <c r="CV87" s="116"/>
      <c r="CW87" s="24"/>
      <c r="CX87" s="4"/>
      <c r="CY87" s="4"/>
      <c r="CZ87" s="4"/>
      <c r="DA87" s="4"/>
      <c r="DB87" s="4"/>
      <c r="DC87" s="4"/>
      <c r="DD87" s="4"/>
    </row>
    <row r="88" spans="5:117" ht="8.15" customHeight="1" x14ac:dyDescent="0.2">
      <c r="E88" s="171"/>
      <c r="F88" s="171"/>
      <c r="G88" s="170"/>
      <c r="H88" s="170"/>
      <c r="I88" s="170"/>
      <c r="J88" s="170"/>
      <c r="K88" s="170"/>
      <c r="L88" s="170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45"/>
      <c r="AL88" s="25"/>
      <c r="AM88" s="88"/>
      <c r="AN88" s="88"/>
      <c r="AO88" s="88"/>
      <c r="AP88" s="165" t="s">
        <v>176</v>
      </c>
      <c r="AQ88" s="166"/>
      <c r="AR88" s="166"/>
      <c r="AS88" s="166"/>
      <c r="AT88" s="166"/>
      <c r="AU88" s="173" t="str">
        <f>IF(AW12="","?",VLOOKUP(AW12,CX46:CY49,2,FALSE))</f>
        <v>?</v>
      </c>
      <c r="AV88" s="117"/>
      <c r="AW88" s="117"/>
      <c r="AX88" s="117"/>
      <c r="AY88" s="117"/>
      <c r="AZ88" s="210"/>
      <c r="BA88" s="176" t="s">
        <v>127</v>
      </c>
      <c r="BB88" s="176"/>
      <c r="BC88" s="176"/>
      <c r="BD88" s="25"/>
      <c r="BE88" s="25"/>
      <c r="BF88" s="25"/>
      <c r="BG88" s="27"/>
      <c r="BH88" s="89"/>
      <c r="BI88" s="50"/>
      <c r="BJ88" s="50"/>
      <c r="BK88" s="50"/>
      <c r="BL88" s="50"/>
      <c r="BM88" s="50"/>
      <c r="BN88" s="125"/>
      <c r="BO88" s="125"/>
      <c r="BP88" s="125"/>
      <c r="BQ88" s="125"/>
      <c r="BR88" s="125"/>
      <c r="BS88" s="50"/>
      <c r="BT88" s="50"/>
      <c r="BU88" s="50"/>
      <c r="BV88" s="87"/>
      <c r="BW88" s="142"/>
      <c r="BX88" s="143"/>
      <c r="BY88" s="143"/>
      <c r="BZ88" s="143"/>
      <c r="CA88" s="143"/>
      <c r="CB88" s="104"/>
      <c r="CC88" s="104"/>
      <c r="CD88" s="104"/>
      <c r="CE88" s="104"/>
      <c r="CF88" s="104"/>
      <c r="CG88" s="98"/>
      <c r="CH88" s="99"/>
      <c r="CI88" s="99"/>
      <c r="CJ88" s="99"/>
      <c r="CK88" s="99"/>
      <c r="CL88" s="115"/>
      <c r="CM88" s="115"/>
      <c r="CN88" s="115"/>
      <c r="CO88" s="115"/>
      <c r="CP88" s="115"/>
      <c r="CQ88" s="115"/>
      <c r="CR88" s="115"/>
      <c r="CS88" s="115"/>
      <c r="CT88" s="115"/>
      <c r="CU88" s="115"/>
      <c r="CV88" s="116"/>
      <c r="CW88" s="24"/>
      <c r="CX88" s="4"/>
      <c r="CY88" s="4"/>
      <c r="CZ88" s="4"/>
      <c r="DA88" s="4"/>
      <c r="DB88" s="4"/>
      <c r="DC88" s="4"/>
      <c r="DD88" s="4"/>
    </row>
    <row r="89" spans="5:117" ht="8.15" customHeight="1" x14ac:dyDescent="0.2">
      <c r="E89" s="171"/>
      <c r="F89" s="171"/>
      <c r="G89" s="170"/>
      <c r="H89" s="170"/>
      <c r="I89" s="170"/>
      <c r="J89" s="170"/>
      <c r="K89" s="170"/>
      <c r="L89" s="170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45"/>
      <c r="AL89" s="88"/>
      <c r="AM89" s="88"/>
      <c r="AN89" s="88"/>
      <c r="AO89" s="88"/>
      <c r="AP89" s="166"/>
      <c r="AQ89" s="166"/>
      <c r="AR89" s="166"/>
      <c r="AS89" s="166"/>
      <c r="AT89" s="166"/>
      <c r="AU89" s="118"/>
      <c r="AV89" s="118"/>
      <c r="AW89" s="118"/>
      <c r="AX89" s="118"/>
      <c r="AY89" s="118"/>
      <c r="AZ89" s="211"/>
      <c r="BA89" s="176"/>
      <c r="BB89" s="176"/>
      <c r="BC89" s="176"/>
      <c r="BD89" s="25"/>
      <c r="BE89" s="25"/>
      <c r="BF89" s="25"/>
      <c r="BG89" s="27"/>
      <c r="BH89" s="172" t="s">
        <v>177</v>
      </c>
      <c r="BI89" s="137"/>
      <c r="BJ89" s="137"/>
      <c r="BK89" s="137"/>
      <c r="BL89" s="137"/>
      <c r="BM89" s="137"/>
      <c r="BN89" s="173"/>
      <c r="BO89" s="173"/>
      <c r="BP89" s="173"/>
      <c r="BQ89" s="173"/>
      <c r="BR89" s="173"/>
      <c r="BS89" s="175" t="s">
        <v>127</v>
      </c>
      <c r="BT89" s="176"/>
      <c r="BU89" s="176"/>
      <c r="BV89" s="87"/>
      <c r="BW89" s="142"/>
      <c r="BX89" s="143"/>
      <c r="BY89" s="143"/>
      <c r="BZ89" s="143"/>
      <c r="CA89" s="143"/>
      <c r="CB89" s="104"/>
      <c r="CC89" s="104"/>
      <c r="CD89" s="104"/>
      <c r="CE89" s="104"/>
      <c r="CF89" s="104"/>
      <c r="CG89" s="98"/>
      <c r="CH89" s="99"/>
      <c r="CI89" s="99"/>
      <c r="CJ89" s="99"/>
      <c r="CK89" s="99"/>
      <c r="CL89" s="115"/>
      <c r="CM89" s="115"/>
      <c r="CN89" s="115"/>
      <c r="CO89" s="115"/>
      <c r="CP89" s="115"/>
      <c r="CQ89" s="115"/>
      <c r="CR89" s="115"/>
      <c r="CS89" s="115"/>
      <c r="CT89" s="115"/>
      <c r="CU89" s="115"/>
      <c r="CV89" s="116"/>
      <c r="CW89" s="24"/>
      <c r="CX89" s="4"/>
      <c r="CY89" s="4"/>
      <c r="CZ89" s="4"/>
      <c r="DA89" s="4"/>
      <c r="DB89" s="4"/>
      <c r="DC89" s="4"/>
      <c r="DD89" s="4"/>
    </row>
    <row r="90" spans="5:117" ht="8.15" customHeight="1" x14ac:dyDescent="0.2">
      <c r="E90" s="171"/>
      <c r="F90" s="171"/>
      <c r="G90" s="170"/>
      <c r="H90" s="170"/>
      <c r="I90" s="170"/>
      <c r="J90" s="170"/>
      <c r="K90" s="170"/>
      <c r="L90" s="170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28"/>
      <c r="AL90" s="24"/>
      <c r="AM90" s="25"/>
      <c r="AN90" s="25"/>
      <c r="AO90" s="25"/>
      <c r="AP90" s="25"/>
      <c r="AQ90" s="90"/>
      <c r="AR90" s="90"/>
      <c r="AS90" s="90"/>
      <c r="AT90" s="90"/>
      <c r="AU90" s="90"/>
      <c r="AV90" s="90"/>
      <c r="AW90" s="91"/>
      <c r="AX90" s="91"/>
      <c r="AY90" s="91"/>
      <c r="AZ90" s="91"/>
      <c r="BA90" s="24"/>
      <c r="BB90" s="24"/>
      <c r="BC90" s="24"/>
      <c r="BD90" s="24"/>
      <c r="BE90" s="24"/>
      <c r="BF90" s="24"/>
      <c r="BG90" s="31"/>
      <c r="BH90" s="172"/>
      <c r="BI90" s="137"/>
      <c r="BJ90" s="137"/>
      <c r="BK90" s="137"/>
      <c r="BL90" s="137"/>
      <c r="BM90" s="137"/>
      <c r="BN90" s="174"/>
      <c r="BO90" s="174"/>
      <c r="BP90" s="174"/>
      <c r="BQ90" s="174"/>
      <c r="BR90" s="174"/>
      <c r="BS90" s="176"/>
      <c r="BT90" s="176"/>
      <c r="BU90" s="176"/>
      <c r="BV90" s="87"/>
      <c r="BW90" s="142"/>
      <c r="BX90" s="143"/>
      <c r="BY90" s="143"/>
      <c r="BZ90" s="143"/>
      <c r="CA90" s="143"/>
      <c r="CB90" s="104"/>
      <c r="CC90" s="104"/>
      <c r="CD90" s="104"/>
      <c r="CE90" s="104"/>
      <c r="CF90" s="104"/>
      <c r="CG90" s="98"/>
      <c r="CH90" s="99"/>
      <c r="CI90" s="99"/>
      <c r="CJ90" s="99"/>
      <c r="CK90" s="99"/>
      <c r="CL90" s="115"/>
      <c r="CM90" s="115"/>
      <c r="CN90" s="115"/>
      <c r="CO90" s="115"/>
      <c r="CP90" s="115"/>
      <c r="CQ90" s="115"/>
      <c r="CR90" s="115"/>
      <c r="CS90" s="115"/>
      <c r="CT90" s="115"/>
      <c r="CU90" s="115"/>
      <c r="CV90" s="116"/>
      <c r="CW90" s="24"/>
      <c r="CX90" s="4"/>
      <c r="CY90" s="4"/>
      <c r="CZ90" s="4"/>
      <c r="DA90" s="4"/>
      <c r="DB90" s="4"/>
      <c r="DC90" s="4"/>
      <c r="DD90" s="4"/>
    </row>
    <row r="91" spans="5:117" ht="8.15" customHeight="1" x14ac:dyDescent="0.2">
      <c r="E91" s="171"/>
      <c r="F91" s="171"/>
      <c r="G91" s="170"/>
      <c r="H91" s="170"/>
      <c r="I91" s="170"/>
      <c r="J91" s="170"/>
      <c r="K91" s="170"/>
      <c r="L91" s="17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78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55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7"/>
      <c r="BH91" s="92"/>
      <c r="BI91" s="93"/>
      <c r="BJ91" s="93"/>
      <c r="BK91" s="93"/>
      <c r="BL91" s="93"/>
      <c r="BM91" s="93"/>
      <c r="BN91" s="126"/>
      <c r="BO91" s="126"/>
      <c r="BP91" s="126"/>
      <c r="BQ91" s="126"/>
      <c r="BR91" s="126"/>
      <c r="BS91" s="93"/>
      <c r="BT91" s="93"/>
      <c r="BU91" s="93"/>
      <c r="BV91" s="94"/>
      <c r="BW91" s="144"/>
      <c r="BX91" s="145"/>
      <c r="BY91" s="145"/>
      <c r="BZ91" s="145"/>
      <c r="CA91" s="145"/>
      <c r="CB91" s="106"/>
      <c r="CC91" s="106"/>
      <c r="CD91" s="106"/>
      <c r="CE91" s="106"/>
      <c r="CF91" s="106"/>
      <c r="CG91" s="100"/>
      <c r="CH91" s="101"/>
      <c r="CI91" s="101"/>
      <c r="CJ91" s="101"/>
      <c r="CK91" s="101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6"/>
      <c r="CW91" s="24"/>
      <c r="CX91" s="4"/>
      <c r="CY91" s="4"/>
      <c r="CZ91" s="4"/>
      <c r="DA91" s="4"/>
      <c r="DB91" s="4"/>
      <c r="DC91" s="4"/>
      <c r="DD91" s="4"/>
    </row>
    <row r="92" spans="5:117" ht="8.15" customHeight="1" x14ac:dyDescent="0.2">
      <c r="E92" s="150" t="s">
        <v>178</v>
      </c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4"/>
      <c r="CY92" s="4"/>
      <c r="CZ92" s="4"/>
      <c r="DA92" s="4"/>
      <c r="DB92" s="4"/>
      <c r="DC92" s="4"/>
      <c r="DD92" s="4"/>
    </row>
    <row r="93" spans="5:117" ht="8.15" customHeight="1" x14ac:dyDescent="0.2"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4"/>
      <c r="CY93" s="4"/>
      <c r="CZ93" s="4"/>
      <c r="DA93" s="4"/>
      <c r="DB93" s="4"/>
      <c r="DC93" s="4"/>
      <c r="DD93" s="4"/>
    </row>
    <row r="94" spans="5:117" ht="8.15" customHeight="1" x14ac:dyDescent="0.2"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95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4"/>
      <c r="CY94" s="4"/>
      <c r="CZ94" s="4"/>
      <c r="DA94" s="4"/>
      <c r="DB94" s="4"/>
      <c r="DC94" s="4"/>
      <c r="DD94" s="4"/>
    </row>
    <row r="95" spans="5:117" ht="8.15" customHeight="1" x14ac:dyDescent="0.2"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95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4"/>
      <c r="CY95" s="4"/>
      <c r="CZ95" s="4"/>
      <c r="DA95" s="4"/>
      <c r="DB95" s="4"/>
      <c r="DC95" s="4"/>
      <c r="DD95" s="4"/>
    </row>
    <row r="96" spans="5:117" ht="5.5" customHeight="1" x14ac:dyDescent="0.2">
      <c r="E96" s="125" t="s">
        <v>179</v>
      </c>
      <c r="F96" s="125"/>
      <c r="G96" s="125"/>
      <c r="H96" s="125"/>
      <c r="I96" s="125"/>
      <c r="J96" s="125"/>
      <c r="K96" s="125"/>
      <c r="L96" s="125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4"/>
      <c r="CY96" s="4"/>
      <c r="CZ96" s="4"/>
      <c r="DA96" s="4"/>
      <c r="DB96" s="4"/>
      <c r="DC96" s="4"/>
      <c r="DD96" s="4"/>
    </row>
    <row r="97" spans="5:112" ht="5.5" customHeight="1" x14ac:dyDescent="0.2">
      <c r="E97" s="125"/>
      <c r="F97" s="125"/>
      <c r="G97" s="125"/>
      <c r="H97" s="125"/>
      <c r="I97" s="125"/>
      <c r="J97" s="125"/>
      <c r="K97" s="125"/>
      <c r="L97" s="125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4"/>
      <c r="CY97" s="4"/>
      <c r="CZ97" s="4"/>
      <c r="DA97" s="4"/>
      <c r="DB97" s="4"/>
      <c r="DC97" s="4"/>
      <c r="DD97" s="4"/>
    </row>
    <row r="98" spans="5:112" ht="5.5" customHeight="1" x14ac:dyDescent="0.2">
      <c r="E98" s="125"/>
      <c r="F98" s="125"/>
      <c r="G98" s="125"/>
      <c r="H98" s="125"/>
      <c r="I98" s="125"/>
      <c r="J98" s="125"/>
      <c r="K98" s="125"/>
      <c r="L98" s="125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4"/>
      <c r="CY98" s="4"/>
      <c r="CZ98" s="4"/>
      <c r="DA98" s="4"/>
      <c r="DB98" s="4"/>
      <c r="DC98" s="4"/>
      <c r="DD98" s="4"/>
    </row>
    <row r="99" spans="5:112" ht="5.5" customHeight="1" x14ac:dyDescent="0.2">
      <c r="E99" s="168" t="s">
        <v>180</v>
      </c>
      <c r="F99" s="168"/>
      <c r="G99" s="168"/>
      <c r="H99" s="168" t="s">
        <v>89</v>
      </c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 t="s">
        <v>90</v>
      </c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 t="s">
        <v>181</v>
      </c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 t="s">
        <v>182</v>
      </c>
      <c r="BI99" s="168"/>
      <c r="BJ99" s="168"/>
      <c r="BK99" s="168"/>
      <c r="BL99" s="168"/>
      <c r="BM99" s="168"/>
      <c r="BN99" s="168"/>
      <c r="BO99" s="168"/>
      <c r="BP99" s="168"/>
      <c r="BQ99" s="168"/>
      <c r="BR99" s="168"/>
      <c r="BS99" s="168"/>
      <c r="BT99" s="168"/>
      <c r="BU99" s="168"/>
      <c r="BV99" s="168"/>
      <c r="BW99" s="168"/>
      <c r="BX99" s="168"/>
      <c r="BY99" s="168"/>
      <c r="BZ99" s="168"/>
      <c r="CA99" s="168"/>
      <c r="CB99" s="168"/>
      <c r="CC99" s="168"/>
      <c r="CD99" s="297" t="s">
        <v>183</v>
      </c>
      <c r="CE99" s="297"/>
      <c r="CF99" s="297"/>
      <c r="CG99" s="297"/>
      <c r="CH99" s="297"/>
      <c r="CI99" s="297"/>
      <c r="CJ99" s="297"/>
      <c r="CK99" s="297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4"/>
      <c r="CY99" s="4"/>
      <c r="CZ99" s="4"/>
      <c r="DA99" s="4"/>
      <c r="DB99" s="294" t="s">
        <v>46</v>
      </c>
      <c r="DC99" s="12" t="s">
        <v>48</v>
      </c>
      <c r="DD99" s="12" t="s">
        <v>47</v>
      </c>
      <c r="DE99" s="12" t="s">
        <v>184</v>
      </c>
      <c r="DF99" s="12" t="s">
        <v>49</v>
      </c>
      <c r="DG99" s="12" t="s">
        <v>50</v>
      </c>
      <c r="DH99" s="12" t="s">
        <v>51</v>
      </c>
    </row>
    <row r="100" spans="5:112" ht="5.5" customHeight="1" x14ac:dyDescent="0.2"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8"/>
      <c r="AW100" s="168"/>
      <c r="AX100" s="168"/>
      <c r="AY100" s="168"/>
      <c r="AZ100" s="168"/>
      <c r="BA100" s="168"/>
      <c r="BB100" s="168"/>
      <c r="BC100" s="168"/>
      <c r="BD100" s="168"/>
      <c r="BE100" s="168"/>
      <c r="BF100" s="168"/>
      <c r="BG100" s="168"/>
      <c r="BH100" s="168"/>
      <c r="BI100" s="168"/>
      <c r="BJ100" s="168"/>
      <c r="BK100" s="168"/>
      <c r="BL100" s="168"/>
      <c r="BM100" s="168"/>
      <c r="BN100" s="168"/>
      <c r="BO100" s="168"/>
      <c r="BP100" s="168"/>
      <c r="BQ100" s="168"/>
      <c r="BR100" s="168"/>
      <c r="BS100" s="168"/>
      <c r="BT100" s="168"/>
      <c r="BU100" s="168"/>
      <c r="BV100" s="168"/>
      <c r="BW100" s="168"/>
      <c r="BX100" s="168"/>
      <c r="BY100" s="168"/>
      <c r="BZ100" s="168"/>
      <c r="CA100" s="168"/>
      <c r="CB100" s="168"/>
      <c r="CC100" s="168"/>
      <c r="CD100" s="298"/>
      <c r="CE100" s="298"/>
      <c r="CF100" s="298"/>
      <c r="CG100" s="298"/>
      <c r="CH100" s="298"/>
      <c r="CI100" s="298"/>
      <c r="CJ100" s="298"/>
      <c r="CK100" s="298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4"/>
      <c r="CY100" s="4"/>
      <c r="CZ100" s="4"/>
      <c r="DA100" s="4"/>
      <c r="DB100" s="294"/>
      <c r="DC100" s="13" t="s">
        <v>45</v>
      </c>
      <c r="DD100" s="14" t="s">
        <v>185</v>
      </c>
      <c r="DE100" s="14" t="s">
        <v>54</v>
      </c>
      <c r="DF100" s="14" t="s">
        <v>55</v>
      </c>
      <c r="DG100" s="14" t="s">
        <v>186</v>
      </c>
      <c r="DH100" s="14" t="s">
        <v>186</v>
      </c>
    </row>
    <row r="101" spans="5:112" ht="5.5" customHeight="1" x14ac:dyDescent="0.2"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8"/>
      <c r="AW101" s="168"/>
      <c r="AX101" s="168"/>
      <c r="AY101" s="168"/>
      <c r="AZ101" s="168"/>
      <c r="BA101" s="168"/>
      <c r="BB101" s="168"/>
      <c r="BC101" s="168"/>
      <c r="BD101" s="168"/>
      <c r="BE101" s="168"/>
      <c r="BF101" s="168"/>
      <c r="BG101" s="168"/>
      <c r="BH101" s="168"/>
      <c r="BI101" s="168"/>
      <c r="BJ101" s="168"/>
      <c r="BK101" s="168"/>
      <c r="BL101" s="168"/>
      <c r="BM101" s="168"/>
      <c r="BN101" s="168"/>
      <c r="BO101" s="168"/>
      <c r="BP101" s="168"/>
      <c r="BQ101" s="168"/>
      <c r="BR101" s="168"/>
      <c r="BS101" s="168"/>
      <c r="BT101" s="168"/>
      <c r="BU101" s="168"/>
      <c r="BV101" s="168"/>
      <c r="BW101" s="168"/>
      <c r="BX101" s="168"/>
      <c r="BY101" s="168"/>
      <c r="BZ101" s="168"/>
      <c r="CA101" s="168"/>
      <c r="CB101" s="168"/>
      <c r="CC101" s="168"/>
      <c r="CD101" s="298" t="s">
        <v>187</v>
      </c>
      <c r="CE101" s="298"/>
      <c r="CF101" s="298"/>
      <c r="CG101" s="298"/>
      <c r="CH101" s="298"/>
      <c r="CI101" s="298"/>
      <c r="CJ101" s="298"/>
      <c r="CK101" s="298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4"/>
      <c r="CY101" s="4"/>
      <c r="CZ101" s="4"/>
      <c r="DA101" s="4"/>
      <c r="DB101" s="294"/>
      <c r="DC101" s="13" t="s">
        <v>56</v>
      </c>
      <c r="DD101" s="14" t="s">
        <v>188</v>
      </c>
      <c r="DE101" s="14" t="s">
        <v>189</v>
      </c>
      <c r="DF101" s="14" t="s">
        <v>190</v>
      </c>
      <c r="DG101" s="14" t="s">
        <v>186</v>
      </c>
      <c r="DH101" s="14" t="s">
        <v>186</v>
      </c>
    </row>
    <row r="102" spans="5:112" ht="5.5" customHeight="1" x14ac:dyDescent="0.2"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8"/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68"/>
      <c r="BM102" s="168"/>
      <c r="BN102" s="168"/>
      <c r="BO102" s="168"/>
      <c r="BP102" s="168"/>
      <c r="BQ102" s="168"/>
      <c r="BR102" s="168"/>
      <c r="BS102" s="168"/>
      <c r="BT102" s="168"/>
      <c r="BU102" s="168"/>
      <c r="BV102" s="168"/>
      <c r="BW102" s="168"/>
      <c r="BX102" s="168"/>
      <c r="BY102" s="168"/>
      <c r="BZ102" s="168"/>
      <c r="CA102" s="168"/>
      <c r="CB102" s="168"/>
      <c r="CC102" s="168"/>
      <c r="CD102" s="299"/>
      <c r="CE102" s="299"/>
      <c r="CF102" s="299"/>
      <c r="CG102" s="299"/>
      <c r="CH102" s="299"/>
      <c r="CI102" s="299"/>
      <c r="CJ102" s="299"/>
      <c r="CK102" s="299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4"/>
      <c r="CY102" s="4"/>
      <c r="CZ102" s="4"/>
      <c r="DA102" s="4"/>
      <c r="DB102" s="294"/>
      <c r="DC102" s="13" t="s">
        <v>57</v>
      </c>
      <c r="DD102" s="14" t="s">
        <v>191</v>
      </c>
      <c r="DE102" s="14" t="s">
        <v>189</v>
      </c>
      <c r="DF102" s="14" t="s">
        <v>192</v>
      </c>
      <c r="DG102" s="14" t="s">
        <v>186</v>
      </c>
      <c r="DH102" s="14" t="s">
        <v>186</v>
      </c>
    </row>
    <row r="103" spans="5:112" ht="11.25" customHeight="1" x14ac:dyDescent="0.2">
      <c r="E103" s="167"/>
      <c r="F103" s="167"/>
      <c r="G103" s="167"/>
      <c r="H103" s="170" t="str">
        <f>(IF(OR($E103="■番号■",$E103=""),"",VLOOKUP($E103,DC100:DD105,2,FALSE)))</f>
        <v/>
      </c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69"/>
      <c r="BN103" s="169"/>
      <c r="BO103" s="169"/>
      <c r="BP103" s="169"/>
      <c r="BQ103" s="169"/>
      <c r="BR103" s="169"/>
      <c r="BS103" s="169"/>
      <c r="BT103" s="169"/>
      <c r="BU103" s="169"/>
      <c r="BV103" s="169"/>
      <c r="BW103" s="169"/>
      <c r="BX103" s="169"/>
      <c r="BY103" s="169"/>
      <c r="BZ103" s="169"/>
      <c r="CA103" s="169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4"/>
      <c r="CY103" s="4"/>
      <c r="CZ103" s="4"/>
      <c r="DA103" s="4"/>
      <c r="DB103" s="295">
        <v>1</v>
      </c>
      <c r="DC103" s="13" t="s">
        <v>58</v>
      </c>
      <c r="DD103" s="14" t="s">
        <v>193</v>
      </c>
      <c r="DE103" s="14" t="s">
        <v>44</v>
      </c>
      <c r="DF103" s="14" t="s">
        <v>194</v>
      </c>
      <c r="DG103" s="14" t="s">
        <v>186</v>
      </c>
      <c r="DH103" s="14" t="s">
        <v>186</v>
      </c>
    </row>
    <row r="104" spans="5:112" ht="11.25" customHeight="1" x14ac:dyDescent="0.2">
      <c r="E104" s="167"/>
      <c r="F104" s="167"/>
      <c r="G104" s="167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69"/>
      <c r="BN104" s="169"/>
      <c r="BO104" s="169"/>
      <c r="BP104" s="169"/>
      <c r="BQ104" s="169"/>
      <c r="BR104" s="169"/>
      <c r="BS104" s="169"/>
      <c r="BT104" s="169"/>
      <c r="BU104" s="169"/>
      <c r="BV104" s="169"/>
      <c r="BW104" s="169"/>
      <c r="BX104" s="169"/>
      <c r="BY104" s="169"/>
      <c r="BZ104" s="169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4"/>
      <c r="CY104" s="4"/>
      <c r="CZ104" s="4"/>
      <c r="DA104" s="4"/>
      <c r="DB104" s="296"/>
      <c r="DC104" s="13" t="s">
        <v>59</v>
      </c>
      <c r="DD104" s="14" t="s">
        <v>195</v>
      </c>
      <c r="DE104" s="14" t="s">
        <v>60</v>
      </c>
      <c r="DF104" s="14" t="s">
        <v>61</v>
      </c>
      <c r="DG104" s="14" t="s">
        <v>186</v>
      </c>
      <c r="DH104" s="14" t="s">
        <v>186</v>
      </c>
    </row>
    <row r="105" spans="5:112" ht="11.25" customHeight="1" x14ac:dyDescent="0.2">
      <c r="E105" s="167"/>
      <c r="F105" s="167"/>
      <c r="G105" s="167"/>
      <c r="H105" s="170" t="str">
        <f>(IF(OR($E105="■番号■",$E105=""),"",VLOOKUP($E105,DC100:DD105,2,FALSE)))</f>
        <v/>
      </c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  <c r="BE105" s="169"/>
      <c r="BF105" s="169"/>
      <c r="BG105" s="169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69"/>
      <c r="BU105" s="169"/>
      <c r="BV105" s="169"/>
      <c r="BW105" s="169"/>
      <c r="BX105" s="169"/>
      <c r="BY105" s="169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4"/>
      <c r="CY105" s="4"/>
      <c r="CZ105" s="4"/>
      <c r="DA105" s="4"/>
      <c r="DB105" s="295">
        <v>2</v>
      </c>
      <c r="DC105" s="13" t="s">
        <v>62</v>
      </c>
      <c r="DD105" s="14" t="s">
        <v>196</v>
      </c>
      <c r="DE105" s="14" t="s">
        <v>63</v>
      </c>
      <c r="DF105" s="14" t="s">
        <v>64</v>
      </c>
      <c r="DG105" s="14" t="s">
        <v>65</v>
      </c>
      <c r="DH105" s="14" t="s">
        <v>66</v>
      </c>
    </row>
    <row r="106" spans="5:112" ht="11.25" customHeight="1" x14ac:dyDescent="0.2">
      <c r="E106" s="167"/>
      <c r="F106" s="167"/>
      <c r="G106" s="167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  <c r="BE106" s="169"/>
      <c r="BF106" s="169"/>
      <c r="BG106" s="169"/>
      <c r="BH106" s="169"/>
      <c r="BI106" s="169"/>
      <c r="BJ106" s="169"/>
      <c r="BK106" s="169"/>
      <c r="BL106" s="169"/>
      <c r="BM106" s="169"/>
      <c r="BN106" s="169"/>
      <c r="BO106" s="169"/>
      <c r="BP106" s="169"/>
      <c r="BQ106" s="169"/>
      <c r="BR106" s="169"/>
      <c r="BS106" s="169"/>
      <c r="BT106" s="169"/>
      <c r="BU106" s="169"/>
      <c r="BV106" s="169"/>
      <c r="BW106" s="169"/>
      <c r="BX106" s="169"/>
      <c r="BY106" s="169"/>
      <c r="BZ106" s="169"/>
      <c r="CA106" s="169"/>
      <c r="CB106" s="169"/>
      <c r="CC106" s="169"/>
      <c r="CD106" s="169"/>
      <c r="CE106" s="169"/>
      <c r="CF106" s="169"/>
      <c r="CG106" s="169"/>
      <c r="CH106" s="169"/>
      <c r="CI106" s="169"/>
      <c r="CJ106" s="169"/>
      <c r="CK106" s="169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4"/>
      <c r="CY106" s="4"/>
      <c r="CZ106" s="4"/>
      <c r="DA106" s="4"/>
      <c r="DB106" s="296"/>
      <c r="DC106" s="15"/>
    </row>
    <row r="107" spans="5:112" ht="11.25" customHeight="1" x14ac:dyDescent="0.2">
      <c r="E107" s="167"/>
      <c r="F107" s="167"/>
      <c r="G107" s="167"/>
      <c r="H107" s="170" t="str">
        <f>(IF(OR($E107="■番号■",$E107=""),"",VLOOKUP($E107,DC100:DD105,2,FALSE)))</f>
        <v/>
      </c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  <c r="BE107" s="169"/>
      <c r="BF107" s="169"/>
      <c r="BG107" s="169"/>
      <c r="BH107" s="169"/>
      <c r="BI107" s="169"/>
      <c r="BJ107" s="169"/>
      <c r="BK107" s="169"/>
      <c r="BL107" s="169"/>
      <c r="BM107" s="169"/>
      <c r="BN107" s="169"/>
      <c r="BO107" s="169"/>
      <c r="BP107" s="169"/>
      <c r="BQ107" s="169"/>
      <c r="BR107" s="169"/>
      <c r="BS107" s="169"/>
      <c r="BT107" s="169"/>
      <c r="BU107" s="169"/>
      <c r="BV107" s="169"/>
      <c r="BW107" s="169"/>
      <c r="BX107" s="169"/>
      <c r="BY107" s="169"/>
      <c r="BZ107" s="169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4"/>
      <c r="CY107" s="4"/>
      <c r="CZ107" s="4"/>
      <c r="DA107" s="4"/>
      <c r="DB107" s="295">
        <v>3</v>
      </c>
      <c r="DC107"/>
      <c r="DD107" s="14" t="s">
        <v>197</v>
      </c>
      <c r="DE107" s="14" t="s">
        <v>67</v>
      </c>
      <c r="DF107" s="14" t="s">
        <v>68</v>
      </c>
      <c r="DG107" s="14" t="s">
        <v>69</v>
      </c>
      <c r="DH107" s="14" t="s">
        <v>70</v>
      </c>
    </row>
    <row r="108" spans="5:112" ht="11.25" customHeight="1" x14ac:dyDescent="0.2">
      <c r="E108" s="167"/>
      <c r="F108" s="167"/>
      <c r="G108" s="167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69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4"/>
      <c r="CY108" s="4"/>
      <c r="CZ108" s="4"/>
      <c r="DA108" s="4"/>
      <c r="DB108" s="296"/>
      <c r="DC108"/>
      <c r="DD108" s="17" t="str">
        <f>IFERROR(IF(VLOOKUP(E103,DC100:DH105,3,0)="なし","",VLOOKUP(E103,DC100:DH105,3,0)),"")</f>
        <v/>
      </c>
      <c r="DE108" s="17" t="str">
        <f>IFERROR(IF(VLOOKUP(E105,DC100:DH105,3,0)="なし","",VLOOKUP(E105,DC100:DH105,3,0)),"")</f>
        <v/>
      </c>
      <c r="DF108" s="17" t="str">
        <f>IFERROR(IF(VLOOKUP(E107,DC100:DH105,3,0)="なし","",VLOOKUP(E107,DC100:DH105,3,0)),"")</f>
        <v/>
      </c>
      <c r="DG108" s="17" t="str">
        <f>IFERROR(IF(VLOOKUP(E109,DC100:DH105,3,0)="なし","",VLOOKUP(E109,DC100:DH105,3,0)),"")</f>
        <v/>
      </c>
      <c r="DH108" s="17" t="str">
        <f>IFERROR(IF(VLOOKUP(E111,DC100:DH105,3,0)="なし","",VLOOKUP(E111,DC100:DH105,3,0)),"")</f>
        <v/>
      </c>
    </row>
    <row r="109" spans="5:112" ht="11.25" customHeight="1" x14ac:dyDescent="0.2">
      <c r="E109" s="167"/>
      <c r="F109" s="167"/>
      <c r="G109" s="167"/>
      <c r="H109" s="170" t="str">
        <f>(IF(OR($E109="■番号■",$E109=""),"",VLOOKUP($E109,DC100:DD105,2,FALSE)))</f>
        <v/>
      </c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4"/>
      <c r="CY109" s="4"/>
      <c r="CZ109" s="4"/>
      <c r="DA109" s="4"/>
      <c r="DB109" s="295">
        <v>4</v>
      </c>
      <c r="DC109"/>
      <c r="DD109" s="17" t="str">
        <f>IFERROR(IF(VLOOKUP(E103,DC100:DH105,4,0)="なし","",VLOOKUP(E103,DC100:DH105,4,0)),"")</f>
        <v/>
      </c>
      <c r="DE109" s="17" t="str">
        <f>IFERROR(IF(VLOOKUP(E105,DC100:DH105,4,0)="なし","",VLOOKUP(E105,DC100:DH105,4,0)),"")</f>
        <v/>
      </c>
      <c r="DF109" s="17" t="str">
        <f>IFERROR(IF(VLOOKUP(E107,DC100:DH105,4,0)="なし","",VLOOKUP(E107,DC100:DH105,4,0)),"")</f>
        <v/>
      </c>
      <c r="DG109" s="17" t="str">
        <f>IFERROR(IF(VLOOKUP(E109,DC100:DH105,4,0)="なし","",VLOOKUP(E109,DC100:DH105,4,0)),"")</f>
        <v/>
      </c>
      <c r="DH109" s="17" t="str">
        <f>IFERROR(IF(VLOOKUP(E111,DC100:DH105,4,0)="なし","",VLOOKUP(E111,DC100:DH105,4,0)),"")</f>
        <v/>
      </c>
    </row>
    <row r="110" spans="5:112" ht="11.25" customHeight="1" x14ac:dyDescent="0.2">
      <c r="E110" s="167"/>
      <c r="F110" s="167"/>
      <c r="G110" s="167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69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4"/>
      <c r="CY110" s="4"/>
      <c r="CZ110" s="4"/>
      <c r="DA110" s="4"/>
      <c r="DB110" s="296"/>
      <c r="DC110"/>
      <c r="DD110" s="17" t="str">
        <f>IFERROR(IF(VLOOKUP(E103,DC100:DH105,5,0)="なし","",VLOOKUP(E103,DC100:DH105,5,0)),"")</f>
        <v/>
      </c>
      <c r="DE110" s="17" t="str">
        <f>IFERROR(IF(VLOOKUP(E105,DC100:DH105,5,0)="なし","",VLOOKUP(E105,DC100:DH105,5,0)),"")</f>
        <v/>
      </c>
      <c r="DF110" s="17" t="str">
        <f>IFERROR(IF(VLOOKUP(E107,DC100:DH105,5,0)="なし","",VLOOKUP(E107,DC100:DH105,5,0)),"")</f>
        <v/>
      </c>
      <c r="DG110" s="17" t="str">
        <f>IFERROR(IF(VLOOKUP(E109,DC100:DH105,5,0)="なし","",VLOOKUP(E109,DC100:DH105,5,0)),"")</f>
        <v/>
      </c>
      <c r="DH110" s="17" t="str">
        <f>IFERROR(IF(VLOOKUP(E111,DC100:DH105,5,0)="なし","",VLOOKUP(E111,DC100:DH105,5,0)),"")</f>
        <v/>
      </c>
    </row>
    <row r="111" spans="5:112" ht="11.25" customHeight="1" x14ac:dyDescent="0.2">
      <c r="E111" s="167"/>
      <c r="F111" s="167"/>
      <c r="G111" s="167"/>
      <c r="H111" s="170" t="str">
        <f>(IF(OR($E111="■番号■",$E111=""),"",VLOOKUP($E111,DC100:DD105,2,FALSE)))</f>
        <v/>
      </c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69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K111" s="169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4"/>
      <c r="CY111" s="4"/>
      <c r="CZ111" s="4"/>
      <c r="DA111" s="4"/>
      <c r="DB111" s="295">
        <v>5</v>
      </c>
      <c r="DC111" s="16"/>
      <c r="DD111" s="17" t="str">
        <f>IFERROR(IF(VLOOKUP(E103,DC100:DH105,6,0)="なし","",VLOOKUP(E103,DC100:DH105,6,0)),"")</f>
        <v/>
      </c>
      <c r="DE111" s="17" t="str">
        <f>IFERROR(IF(VLOOKUP(E105,DC100:DH105,6,0)="なし","",VLOOKUP(E105,DC100:DH105,6,0)),"")</f>
        <v/>
      </c>
      <c r="DF111" s="17" t="str">
        <f>IFERROR(IF(VLOOKUP(E107,DC100:DH105,6,0)="なし","",VLOOKUP(E107,DC100:DH105,6,0)),"")</f>
        <v/>
      </c>
      <c r="DG111" s="17" t="str">
        <f>IFERROR(IF(VLOOKUP(E109,DC100:DH105,6,0)="なし","",VLOOKUP(E109,DC100:DH105,6,0)),"")</f>
        <v/>
      </c>
      <c r="DH111" s="17" t="str">
        <f>IFERROR(IF(VLOOKUP(E111,DC100:DH105,6,0)="なし","",VLOOKUP(E111,DC100:DH105,6,0)),"")</f>
        <v/>
      </c>
    </row>
    <row r="112" spans="5:112" ht="11.25" customHeight="1" x14ac:dyDescent="0.2">
      <c r="E112" s="167"/>
      <c r="F112" s="167"/>
      <c r="G112" s="167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69"/>
      <c r="CA112" s="169"/>
      <c r="CB112" s="169"/>
      <c r="CC112" s="169"/>
      <c r="CD112" s="169"/>
      <c r="CE112" s="169"/>
      <c r="CF112" s="169"/>
      <c r="CG112" s="169"/>
      <c r="CH112" s="169"/>
      <c r="CI112" s="169"/>
      <c r="CJ112" s="169"/>
      <c r="CK112" s="169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4"/>
      <c r="CY112" s="4"/>
      <c r="CZ112" s="4"/>
      <c r="DA112" s="4"/>
      <c r="DB112" s="296"/>
      <c r="DC112" s="16"/>
      <c r="DD112" s="16"/>
      <c r="DE112" s="16"/>
      <c r="DF112" s="16"/>
      <c r="DG112" s="16"/>
      <c r="DH112" s="16"/>
    </row>
    <row r="113" spans="5:112" ht="13" customHeight="1" x14ac:dyDescent="0.2"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4"/>
      <c r="CY113" s="4"/>
      <c r="CZ113" s="4"/>
      <c r="DA113" s="4"/>
      <c r="DB113" s="4"/>
      <c r="DC113" s="4"/>
      <c r="DD113" s="4" t="s">
        <v>198</v>
      </c>
      <c r="DE113" s="1" t="s">
        <v>199</v>
      </c>
      <c r="DF113" s="4" t="s">
        <v>200</v>
      </c>
      <c r="DG113" s="1" t="s">
        <v>201</v>
      </c>
      <c r="DH113" s="4" t="s">
        <v>202</v>
      </c>
    </row>
    <row r="114" spans="5:112" ht="13" customHeight="1" x14ac:dyDescent="0.2"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4"/>
      <c r="CY114" s="4"/>
      <c r="CZ114" s="4"/>
      <c r="DA114" s="4"/>
      <c r="DB114" s="4"/>
      <c r="DC114" s="4"/>
      <c r="DD114" s="4"/>
    </row>
    <row r="115" spans="5:112" ht="13" customHeight="1" x14ac:dyDescent="0.2"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4"/>
      <c r="CY115" s="4"/>
      <c r="CZ115" s="4"/>
      <c r="DA115" s="4"/>
      <c r="DB115" s="4"/>
      <c r="DC115" s="4"/>
      <c r="DD115" s="4"/>
    </row>
    <row r="116" spans="5:112" ht="13" customHeight="1" x14ac:dyDescent="0.2"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4"/>
      <c r="CY116" s="4"/>
      <c r="CZ116" s="4"/>
      <c r="DA116" s="4"/>
      <c r="DB116" s="4"/>
      <c r="DC116" s="4"/>
      <c r="DD116" s="4"/>
    </row>
    <row r="117" spans="5:112" ht="13" customHeight="1" x14ac:dyDescent="0.2"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4"/>
      <c r="CY117" s="4"/>
      <c r="CZ117" s="4"/>
      <c r="DA117" s="4"/>
      <c r="DB117" s="4"/>
      <c r="DC117" s="4"/>
      <c r="DD117" s="4"/>
    </row>
    <row r="118" spans="5:112" ht="13" customHeight="1" x14ac:dyDescent="0.2">
      <c r="CL118" s="95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4"/>
      <c r="CY118" s="4"/>
      <c r="CZ118" s="4"/>
      <c r="DA118" s="4"/>
      <c r="DB118" s="4"/>
      <c r="DC118" s="4"/>
      <c r="DD118" s="4"/>
    </row>
    <row r="119" spans="5:112" ht="13" customHeight="1" x14ac:dyDescent="0.2"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4"/>
      <c r="CY119" s="4"/>
      <c r="CZ119" s="4"/>
      <c r="DA119" s="4"/>
      <c r="DB119" s="4"/>
      <c r="DC119" s="4"/>
      <c r="DD119" s="4"/>
    </row>
    <row r="120" spans="5:112" ht="13" customHeight="1" x14ac:dyDescent="0.2"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4"/>
      <c r="CY120" s="4"/>
      <c r="CZ120" s="4"/>
      <c r="DA120" s="4"/>
      <c r="DB120" s="4"/>
      <c r="DC120" s="4"/>
      <c r="DD120" s="4"/>
    </row>
    <row r="121" spans="5:112" ht="13" hidden="1" customHeight="1" x14ac:dyDescent="0.2"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4"/>
      <c r="CY121" s="4"/>
      <c r="CZ121" s="4"/>
      <c r="DA121" s="4"/>
      <c r="DB121" s="4"/>
      <c r="DC121" s="4"/>
      <c r="DD121" s="4"/>
    </row>
    <row r="122" spans="5:112" ht="13" hidden="1" customHeight="1" x14ac:dyDescent="0.2"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4"/>
      <c r="CY122" s="4"/>
      <c r="CZ122" s="4"/>
      <c r="DA122" s="4"/>
      <c r="DB122" s="4"/>
      <c r="DC122" s="4"/>
      <c r="DD122" s="4"/>
    </row>
    <row r="123" spans="5:112" ht="13" hidden="1" customHeight="1" x14ac:dyDescent="0.2"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4"/>
      <c r="CY123" s="4"/>
      <c r="CZ123" s="4"/>
      <c r="DA123" s="4"/>
      <c r="DB123" s="4"/>
      <c r="DC123" s="4"/>
      <c r="DD123" s="4"/>
    </row>
    <row r="124" spans="5:112" ht="13" hidden="1" customHeight="1" x14ac:dyDescent="0.2"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4"/>
      <c r="CY124" s="4"/>
      <c r="CZ124" s="4"/>
      <c r="DA124" s="4"/>
      <c r="DB124" s="4"/>
      <c r="DC124" s="4"/>
      <c r="DD124" s="4"/>
    </row>
    <row r="125" spans="5:112" ht="13" hidden="1" customHeight="1" x14ac:dyDescent="0.2"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4"/>
      <c r="CY125" s="4"/>
      <c r="CZ125" s="4"/>
      <c r="DA125" s="4"/>
      <c r="DB125" s="4"/>
      <c r="DC125" s="4"/>
      <c r="DD125" s="4"/>
    </row>
    <row r="126" spans="5:112" ht="13" hidden="1" customHeight="1" x14ac:dyDescent="0.2"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4"/>
      <c r="CY126" s="4"/>
      <c r="CZ126" s="4"/>
      <c r="DA126" s="4"/>
      <c r="DB126" s="4"/>
      <c r="DC126" s="4"/>
      <c r="DD126" s="4"/>
    </row>
    <row r="127" spans="5:112" ht="13" hidden="1" customHeight="1" x14ac:dyDescent="0.2"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4"/>
      <c r="CY127" s="4"/>
      <c r="CZ127" s="4"/>
      <c r="DA127" s="4"/>
      <c r="DB127" s="4"/>
      <c r="DC127" s="4"/>
      <c r="DD127" s="4"/>
    </row>
    <row r="128" spans="5:112" ht="13" hidden="1" customHeight="1" x14ac:dyDescent="0.2"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95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4"/>
      <c r="CY128" s="4"/>
      <c r="CZ128" s="4"/>
      <c r="DA128" s="4"/>
      <c r="DB128" s="4"/>
      <c r="DC128" s="4"/>
      <c r="DD128" s="4"/>
    </row>
    <row r="129" spans="5:108" ht="13" hidden="1" customHeight="1" x14ac:dyDescent="0.2"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4"/>
      <c r="CY129" s="4"/>
      <c r="CZ129" s="4"/>
      <c r="DA129" s="4"/>
      <c r="DB129" s="4"/>
      <c r="DC129" s="4"/>
      <c r="DD129" s="4"/>
    </row>
    <row r="130" spans="5:108" ht="13" hidden="1" customHeight="1" x14ac:dyDescent="0.2"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4"/>
      <c r="CY130" s="4"/>
      <c r="CZ130" s="4"/>
      <c r="DA130" s="4"/>
      <c r="DB130" s="4"/>
      <c r="DC130" s="4"/>
      <c r="DD130" s="4"/>
    </row>
    <row r="131" spans="5:108" ht="13" hidden="1" customHeight="1" x14ac:dyDescent="0.2"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4"/>
      <c r="CY131" s="4"/>
      <c r="CZ131" s="4"/>
      <c r="DA131" s="4"/>
      <c r="DB131" s="4"/>
      <c r="DC131" s="4"/>
      <c r="DD131" s="4"/>
    </row>
    <row r="132" spans="5:108" ht="13" hidden="1" customHeight="1" x14ac:dyDescent="0.2"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4"/>
      <c r="CY132" s="4"/>
      <c r="CZ132" s="4"/>
      <c r="DA132" s="4"/>
      <c r="DB132" s="4"/>
      <c r="DC132" s="4"/>
      <c r="DD132" s="4"/>
    </row>
    <row r="133" spans="5:108" ht="13" hidden="1" customHeight="1" x14ac:dyDescent="0.2"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4"/>
      <c r="CY133" s="4"/>
      <c r="CZ133" s="4"/>
      <c r="DA133" s="4"/>
      <c r="DB133" s="4"/>
      <c r="DC133" s="4"/>
      <c r="DD133" s="4"/>
    </row>
    <row r="134" spans="5:108" ht="13" hidden="1" customHeight="1" x14ac:dyDescent="0.2"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4"/>
      <c r="CY134" s="4"/>
      <c r="CZ134" s="4"/>
      <c r="DA134" s="4"/>
      <c r="DB134" s="4"/>
      <c r="DC134" s="4"/>
      <c r="DD134" s="4"/>
    </row>
    <row r="135" spans="5:108" ht="13" hidden="1" customHeight="1" x14ac:dyDescent="0.2"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4"/>
      <c r="CY135" s="4"/>
      <c r="CZ135" s="4"/>
      <c r="DA135" s="4"/>
      <c r="DB135" s="4"/>
      <c r="DC135" s="4"/>
      <c r="DD135" s="4"/>
    </row>
    <row r="136" spans="5:108" ht="13" hidden="1" customHeight="1" x14ac:dyDescent="0.2"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4"/>
      <c r="CY136" s="4"/>
      <c r="CZ136" s="4"/>
      <c r="DA136" s="4"/>
      <c r="DB136" s="4"/>
      <c r="DC136" s="4"/>
      <c r="DD136" s="4"/>
    </row>
    <row r="137" spans="5:108" ht="13" hidden="1" customHeight="1" x14ac:dyDescent="0.2"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4"/>
      <c r="CY137" s="4"/>
      <c r="CZ137" s="4"/>
      <c r="DA137" s="4"/>
      <c r="DB137" s="4"/>
      <c r="DC137" s="4"/>
      <c r="DD137" s="4"/>
    </row>
    <row r="138" spans="5:108" ht="13" hidden="1" customHeight="1" x14ac:dyDescent="0.2"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4"/>
      <c r="CY138" s="4"/>
      <c r="CZ138" s="4"/>
      <c r="DA138" s="4"/>
      <c r="DB138" s="4"/>
      <c r="DC138" s="4"/>
      <c r="DD138" s="4"/>
    </row>
    <row r="139" spans="5:108" ht="13" hidden="1" customHeight="1" x14ac:dyDescent="0.2"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4"/>
      <c r="CY139" s="4"/>
      <c r="CZ139" s="4"/>
      <c r="DA139" s="4"/>
      <c r="DB139" s="4"/>
      <c r="DC139" s="4"/>
      <c r="DD139" s="4"/>
    </row>
    <row r="140" spans="5:108" ht="13" hidden="1" customHeight="1" x14ac:dyDescent="0.2"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4"/>
      <c r="CY140" s="4"/>
      <c r="CZ140" s="4"/>
      <c r="DA140" s="4"/>
      <c r="DB140" s="4"/>
      <c r="DC140" s="4"/>
      <c r="DD140" s="4"/>
    </row>
    <row r="141" spans="5:108" ht="13" hidden="1" customHeight="1" x14ac:dyDescent="0.2"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4"/>
      <c r="CY141" s="4"/>
      <c r="CZ141" s="4"/>
      <c r="DA141" s="4"/>
      <c r="DB141" s="4"/>
      <c r="DC141" s="4"/>
      <c r="DD141" s="4"/>
    </row>
    <row r="142" spans="5:108" ht="13" hidden="1" customHeight="1" x14ac:dyDescent="0.2"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4"/>
      <c r="CY142" s="4"/>
      <c r="CZ142" s="4"/>
      <c r="DA142" s="4"/>
      <c r="DB142" s="4"/>
      <c r="DC142" s="4"/>
      <c r="DD142" s="4"/>
    </row>
    <row r="143" spans="5:108" ht="13" hidden="1" customHeight="1" x14ac:dyDescent="0.2"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4"/>
      <c r="CY143" s="4"/>
      <c r="CZ143" s="4"/>
      <c r="DA143" s="4"/>
      <c r="DB143" s="4"/>
      <c r="DC143" s="4"/>
      <c r="DD143" s="4"/>
    </row>
    <row r="144" spans="5:108" ht="13" hidden="1" customHeight="1" x14ac:dyDescent="0.2"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W144" s="24"/>
      <c r="CX144" s="4"/>
      <c r="CY144" s="4"/>
      <c r="CZ144" s="4"/>
      <c r="DA144" s="4"/>
      <c r="DB144" s="4"/>
      <c r="DC144" s="4"/>
      <c r="DD144" s="4"/>
    </row>
    <row r="145" spans="5:108" ht="13" hidden="1" customHeight="1" x14ac:dyDescent="0.2"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W145" s="24"/>
      <c r="CY145" s="4"/>
      <c r="CZ145" s="4"/>
      <c r="DA145" s="4"/>
      <c r="DB145" s="4"/>
      <c r="DC145" s="4"/>
      <c r="DD145" s="4"/>
    </row>
    <row r="146" spans="5:108" ht="13" hidden="1" customHeight="1" x14ac:dyDescent="0.2"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Z146" s="4"/>
      <c r="DA146" s="4"/>
      <c r="DB146" s="4"/>
      <c r="DC146" s="4"/>
      <c r="DD146" s="4"/>
    </row>
    <row r="147" spans="5:108" ht="13" hidden="1" customHeight="1" x14ac:dyDescent="0.2"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Z147" s="4"/>
      <c r="DA147" s="4"/>
      <c r="DB147" s="4"/>
      <c r="DC147" s="4"/>
      <c r="DD147" s="4"/>
    </row>
    <row r="148" spans="5:108" ht="13" hidden="1" customHeight="1" x14ac:dyDescent="0.2"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DA148" s="4"/>
      <c r="DB148" s="4"/>
      <c r="DC148" s="4"/>
      <c r="DD148" s="4"/>
    </row>
    <row r="149" spans="5:108" ht="13" hidden="1" customHeight="1" x14ac:dyDescent="0.2"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DA149" s="4"/>
      <c r="DB149" s="4"/>
      <c r="DC149" s="4"/>
      <c r="DD149" s="4"/>
    </row>
    <row r="150" spans="5:108" ht="13" hidden="1" customHeight="1" x14ac:dyDescent="0.2"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</row>
    <row r="151" spans="5:108" ht="13" hidden="1" customHeight="1" x14ac:dyDescent="0.2"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</row>
    <row r="152" spans="5:108" ht="13" hidden="1" customHeight="1" x14ac:dyDescent="0.2"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</row>
    <row r="153" spans="5:108" ht="13" hidden="1" customHeight="1" x14ac:dyDescent="0.2"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</row>
    <row r="154" spans="5:108" ht="13" hidden="1" customHeight="1" x14ac:dyDescent="0.2"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</row>
    <row r="155" spans="5:108" ht="13" hidden="1" customHeight="1" x14ac:dyDescent="0.2"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</row>
    <row r="156" spans="5:108" ht="13" hidden="1" customHeight="1" x14ac:dyDescent="0.2"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</row>
    <row r="157" spans="5:108" ht="13" hidden="1" customHeight="1" x14ac:dyDescent="0.2"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</row>
    <row r="158" spans="5:108" ht="13" hidden="1" customHeight="1" x14ac:dyDescent="0.2"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</row>
    <row r="159" spans="5:108" ht="13" hidden="1" customHeight="1" x14ac:dyDescent="0.2"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</row>
    <row r="160" spans="5:108" ht="13" hidden="1" customHeight="1" x14ac:dyDescent="0.2"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</row>
    <row r="161" spans="5:89" ht="13" hidden="1" customHeight="1" x14ac:dyDescent="0.2"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</row>
    <row r="162" spans="5:89" ht="13" hidden="1" customHeight="1" x14ac:dyDescent="0.2"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</row>
    <row r="163" spans="5:89" ht="13" hidden="1" customHeight="1" x14ac:dyDescent="0.2"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</row>
    <row r="164" spans="5:89" ht="13" hidden="1" customHeight="1" x14ac:dyDescent="0.2"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</row>
    <row r="165" spans="5:89" ht="13" hidden="1" customHeight="1" x14ac:dyDescent="0.2"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</row>
    <row r="166" spans="5:89" ht="13" hidden="1" customHeight="1" x14ac:dyDescent="0.2"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</row>
    <row r="167" spans="5:89" ht="13" hidden="1" customHeight="1" x14ac:dyDescent="0.2"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</row>
    <row r="168" spans="5:89" ht="13" hidden="1" customHeight="1" x14ac:dyDescent="0.2"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</row>
    <row r="169" spans="5:89" ht="13" hidden="1" customHeight="1" x14ac:dyDescent="0.2"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</row>
    <row r="170" spans="5:89" ht="13" hidden="1" customHeight="1" x14ac:dyDescent="0.2"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</row>
    <row r="171" spans="5:89" ht="13" hidden="1" customHeight="1" x14ac:dyDescent="0.2"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</row>
    <row r="172" spans="5:89" ht="13" hidden="1" customHeight="1" x14ac:dyDescent="0.2"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</row>
    <row r="173" spans="5:89" ht="13" hidden="1" customHeight="1" x14ac:dyDescent="0.2"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</row>
    <row r="174" spans="5:89" ht="13" hidden="1" customHeight="1" x14ac:dyDescent="0.2"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</row>
    <row r="175" spans="5:89" ht="13" hidden="1" customHeight="1" x14ac:dyDescent="0.2"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</row>
    <row r="176" spans="5:89" ht="13" hidden="1" customHeight="1" x14ac:dyDescent="0.2"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</row>
    <row r="177" spans="5:89" ht="13" hidden="1" customHeight="1" x14ac:dyDescent="0.2"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</row>
    <row r="178" spans="5:89" ht="13" hidden="1" customHeight="1" x14ac:dyDescent="0.2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</row>
    <row r="179" spans="5:89" ht="13" hidden="1" customHeight="1" x14ac:dyDescent="0.2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</row>
    <row r="180" spans="5:89" ht="13" hidden="1" customHeight="1" x14ac:dyDescent="0.2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</row>
    <row r="181" spans="5:89" ht="13" hidden="1" customHeight="1" x14ac:dyDescent="0.2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</row>
    <row r="182" spans="5:89" ht="13" hidden="1" customHeight="1" x14ac:dyDescent="0.2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</row>
    <row r="183" spans="5:89" ht="13" hidden="1" customHeight="1" x14ac:dyDescent="0.2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</row>
    <row r="184" spans="5:89" ht="13" hidden="1" customHeight="1" x14ac:dyDescent="0.2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</row>
    <row r="185" spans="5:89" ht="13" hidden="1" customHeight="1" x14ac:dyDescent="0.2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</row>
    <row r="186" spans="5:89" ht="13" hidden="1" customHeight="1" x14ac:dyDescent="0.2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</row>
    <row r="187" spans="5:89" ht="13" hidden="1" customHeight="1" x14ac:dyDescent="0.2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</row>
    <row r="188" spans="5:89" ht="13" hidden="1" customHeight="1" x14ac:dyDescent="0.2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</row>
    <row r="189" spans="5:89" ht="13" hidden="1" customHeight="1" x14ac:dyDescent="0.2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</row>
    <row r="190" spans="5:89" ht="13" hidden="1" customHeight="1" x14ac:dyDescent="0.2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</row>
    <row r="191" spans="5:89" ht="13" hidden="1" customHeight="1" x14ac:dyDescent="0.2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</row>
    <row r="192" spans="5:89" ht="13" hidden="1" customHeight="1" x14ac:dyDescent="0.2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</row>
    <row r="193" spans="5:89" ht="13" hidden="1" customHeight="1" x14ac:dyDescent="0.2"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</row>
    <row r="194" spans="5:89" ht="13" hidden="1" customHeight="1" x14ac:dyDescent="0.2"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</row>
    <row r="195" spans="5:89" ht="13" hidden="1" customHeight="1" x14ac:dyDescent="0.2"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</row>
    <row r="196" spans="5:89" ht="13" hidden="1" customHeight="1" x14ac:dyDescent="0.2"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</row>
    <row r="197" spans="5:89" ht="13" hidden="1" customHeight="1" x14ac:dyDescent="0.2"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</row>
    <row r="198" spans="5:89" ht="13" hidden="1" customHeight="1" x14ac:dyDescent="0.2"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</row>
    <row r="199" spans="5:89" ht="13" hidden="1" customHeight="1" x14ac:dyDescent="0.2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</row>
    <row r="200" spans="5:89" ht="13" hidden="1" customHeight="1" x14ac:dyDescent="0.2"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</row>
    <row r="201" spans="5:89" ht="13" hidden="1" customHeight="1" x14ac:dyDescent="0.2"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</row>
    <row r="202" spans="5:89" ht="13" hidden="1" customHeight="1" x14ac:dyDescent="0.2"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</row>
    <row r="203" spans="5:89" ht="13" hidden="1" customHeight="1" x14ac:dyDescent="0.2"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</row>
    <row r="204" spans="5:89" ht="13" hidden="1" customHeight="1" x14ac:dyDescent="0.2"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</row>
    <row r="205" spans="5:89" ht="13" hidden="1" customHeight="1" x14ac:dyDescent="0.2"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</row>
    <row r="206" spans="5:89" ht="13" hidden="1" customHeight="1" x14ac:dyDescent="0.2"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</row>
    <row r="207" spans="5:89" ht="13" hidden="1" customHeight="1" x14ac:dyDescent="0.2"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</row>
    <row r="208" spans="5:89" ht="13" hidden="1" customHeight="1" x14ac:dyDescent="0.2"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</row>
    <row r="209" spans="5:89" ht="13" hidden="1" customHeight="1" x14ac:dyDescent="0.2"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</row>
    <row r="210" spans="5:89" ht="13" hidden="1" customHeight="1" x14ac:dyDescent="0.2"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</row>
    <row r="211" spans="5:89" ht="13" hidden="1" customHeight="1" x14ac:dyDescent="0.2"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</row>
    <row r="212" spans="5:89" ht="13" hidden="1" customHeight="1" x14ac:dyDescent="0.2"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</row>
    <row r="213" spans="5:89" ht="13" hidden="1" customHeight="1" x14ac:dyDescent="0.2"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</row>
    <row r="214" spans="5:89" ht="13" hidden="1" customHeight="1" x14ac:dyDescent="0.2"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</row>
    <row r="215" spans="5:89" ht="13" hidden="1" customHeight="1" x14ac:dyDescent="0.2"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</row>
    <row r="216" spans="5:89" ht="13" hidden="1" customHeight="1" x14ac:dyDescent="0.2"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</row>
    <row r="217" spans="5:89" ht="13" hidden="1" customHeight="1" x14ac:dyDescent="0.2"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</row>
    <row r="218" spans="5:89" ht="13" hidden="1" customHeight="1" x14ac:dyDescent="0.2"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</row>
    <row r="219" spans="5:89" ht="13" hidden="1" customHeight="1" x14ac:dyDescent="0.2"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</row>
    <row r="220" spans="5:89" ht="13" hidden="1" customHeight="1" x14ac:dyDescent="0.2"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</row>
    <row r="221" spans="5:89" ht="13" hidden="1" customHeight="1" x14ac:dyDescent="0.2"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</row>
    <row r="222" spans="5:89" ht="13" hidden="1" customHeight="1" x14ac:dyDescent="0.2"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</row>
    <row r="223" spans="5:89" ht="13" hidden="1" customHeight="1" x14ac:dyDescent="0.2"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</row>
    <row r="224" spans="5:89" ht="13" hidden="1" customHeight="1" x14ac:dyDescent="0.2"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</row>
    <row r="225" spans="5:89" ht="13" hidden="1" customHeight="1" x14ac:dyDescent="0.2"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</row>
    <row r="226" spans="5:89" ht="13" hidden="1" customHeight="1" x14ac:dyDescent="0.2"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</row>
    <row r="227" spans="5:89" ht="13" hidden="1" customHeight="1" x14ac:dyDescent="0.2"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</row>
    <row r="228" spans="5:89" ht="13" hidden="1" customHeight="1" x14ac:dyDescent="0.2"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</row>
    <row r="229" spans="5:89" ht="13" hidden="1" customHeight="1" x14ac:dyDescent="0.2"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</row>
    <row r="230" spans="5:89" ht="13" hidden="1" customHeight="1" x14ac:dyDescent="0.2"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</row>
    <row r="231" spans="5:89" ht="13" hidden="1" customHeight="1" x14ac:dyDescent="0.2"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</row>
    <row r="232" spans="5:89" ht="13" hidden="1" customHeight="1" x14ac:dyDescent="0.2"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</row>
    <row r="233" spans="5:89" ht="13" hidden="1" customHeight="1" x14ac:dyDescent="0.2"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</row>
    <row r="234" spans="5:89" ht="13" hidden="1" customHeight="1" x14ac:dyDescent="0.2"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</row>
    <row r="235" spans="5:89" ht="13" hidden="1" customHeight="1" x14ac:dyDescent="0.2"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</row>
    <row r="236" spans="5:89" ht="13" hidden="1" customHeight="1" x14ac:dyDescent="0.2"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</row>
    <row r="237" spans="5:89" ht="13" hidden="1" customHeight="1" x14ac:dyDescent="0.2"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</row>
    <row r="238" spans="5:89" ht="13" hidden="1" customHeight="1" x14ac:dyDescent="0.2"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</row>
    <row r="239" spans="5:89" ht="13" hidden="1" customHeight="1" x14ac:dyDescent="0.2"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</row>
    <row r="240" spans="5:89" ht="13" hidden="1" customHeight="1" x14ac:dyDescent="0.2"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</row>
    <row r="241" spans="5:89" ht="13" hidden="1" customHeight="1" x14ac:dyDescent="0.2"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</row>
    <row r="242" spans="5:89" ht="13" hidden="1" customHeight="1" x14ac:dyDescent="0.2"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</row>
    <row r="243" spans="5:89" ht="13" hidden="1" customHeight="1" x14ac:dyDescent="0.2"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</row>
    <row r="244" spans="5:89" ht="13" hidden="1" customHeight="1" x14ac:dyDescent="0.2"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</row>
    <row r="245" spans="5:89" ht="13" hidden="1" customHeight="1" x14ac:dyDescent="0.2"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</row>
    <row r="246" spans="5:89" ht="13" hidden="1" customHeight="1" x14ac:dyDescent="0.2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</row>
    <row r="247" spans="5:89" ht="13" hidden="1" customHeight="1" x14ac:dyDescent="0.2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</row>
    <row r="248" spans="5:89" ht="13" hidden="1" customHeight="1" x14ac:dyDescent="0.2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</row>
    <row r="249" spans="5:89" ht="13" hidden="1" customHeight="1" x14ac:dyDescent="0.2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</row>
    <row r="250" spans="5:89" ht="13" hidden="1" customHeight="1" x14ac:dyDescent="0.2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</row>
    <row r="251" spans="5:89" ht="13" hidden="1" customHeight="1" x14ac:dyDescent="0.2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</row>
    <row r="252" spans="5:89" ht="13" hidden="1" customHeight="1" x14ac:dyDescent="0.2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</row>
    <row r="253" spans="5:89" ht="13" hidden="1" customHeight="1" x14ac:dyDescent="0.2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</row>
    <row r="254" spans="5:89" ht="13" hidden="1" customHeight="1" x14ac:dyDescent="0.2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</row>
    <row r="255" spans="5:89" ht="13" hidden="1" customHeight="1" x14ac:dyDescent="0.2"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</row>
    <row r="256" spans="5:89" ht="13" hidden="1" customHeight="1" x14ac:dyDescent="0.2"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</row>
    <row r="257" spans="5:89" ht="13" hidden="1" customHeight="1" x14ac:dyDescent="0.2"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</row>
    <row r="258" spans="5:89" ht="13" hidden="1" customHeight="1" x14ac:dyDescent="0.2"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</row>
    <row r="259" spans="5:89" ht="13" hidden="1" customHeight="1" x14ac:dyDescent="0.2"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</row>
    <row r="260" spans="5:89" ht="13" hidden="1" customHeight="1" x14ac:dyDescent="0.2"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</row>
    <row r="261" spans="5:89" ht="13" hidden="1" customHeight="1" x14ac:dyDescent="0.2"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</row>
    <row r="262" spans="5:89" ht="13" hidden="1" customHeight="1" x14ac:dyDescent="0.2"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</row>
    <row r="263" spans="5:89" ht="13" hidden="1" customHeight="1" x14ac:dyDescent="0.2"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</row>
    <row r="264" spans="5:89" ht="13" hidden="1" customHeight="1" x14ac:dyDescent="0.2"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</row>
    <row r="265" spans="5:89" ht="13" hidden="1" customHeight="1" x14ac:dyDescent="0.2"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</row>
    <row r="266" spans="5:89" ht="13" hidden="1" customHeight="1" x14ac:dyDescent="0.2"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</row>
    <row r="267" spans="5:89" ht="13" hidden="1" customHeight="1" x14ac:dyDescent="0.2"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</row>
    <row r="268" spans="5:89" ht="13" hidden="1" customHeight="1" x14ac:dyDescent="0.2"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</row>
    <row r="269" spans="5:89" ht="13" hidden="1" customHeight="1" x14ac:dyDescent="0.2"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</row>
    <row r="270" spans="5:89" ht="13" hidden="1" customHeight="1" x14ac:dyDescent="0.2"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</row>
    <row r="271" spans="5:89" ht="13" hidden="1" customHeight="1" x14ac:dyDescent="0.2"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</row>
    <row r="272" spans="5:89" ht="13" hidden="1" customHeight="1" x14ac:dyDescent="0.2"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</row>
    <row r="273" spans="5:89" ht="13" hidden="1" customHeight="1" x14ac:dyDescent="0.2"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</row>
    <row r="274" spans="5:89" ht="13" hidden="1" customHeight="1" x14ac:dyDescent="0.2"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</row>
    <row r="275" spans="5:89" ht="13" hidden="1" customHeight="1" x14ac:dyDescent="0.2"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</row>
    <row r="276" spans="5:89" ht="13" hidden="1" customHeight="1" x14ac:dyDescent="0.2"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</row>
    <row r="277" spans="5:89" ht="13" hidden="1" customHeight="1" x14ac:dyDescent="0.2"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</row>
    <row r="278" spans="5:89" ht="13" hidden="1" customHeight="1" x14ac:dyDescent="0.2"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</row>
    <row r="279" spans="5:89" ht="13" hidden="1" customHeight="1" x14ac:dyDescent="0.2"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</row>
    <row r="280" spans="5:89" ht="13" hidden="1" customHeight="1" x14ac:dyDescent="0.2"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</row>
    <row r="281" spans="5:89" ht="13" hidden="1" customHeight="1" x14ac:dyDescent="0.2"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</row>
    <row r="282" spans="5:89" ht="13" hidden="1" customHeight="1" x14ac:dyDescent="0.2"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</row>
    <row r="283" spans="5:89" ht="13" hidden="1" customHeight="1" x14ac:dyDescent="0.2"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</row>
    <row r="284" spans="5:89" ht="13" hidden="1" customHeight="1" x14ac:dyDescent="0.2"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</row>
    <row r="285" spans="5:89" ht="13" hidden="1" customHeight="1" x14ac:dyDescent="0.2"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</row>
    <row r="286" spans="5:89" ht="13" hidden="1" customHeight="1" x14ac:dyDescent="0.2"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</row>
    <row r="287" spans="5:89" ht="13" hidden="1" customHeight="1" x14ac:dyDescent="0.2"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</row>
    <row r="288" spans="5:89" ht="13" hidden="1" customHeight="1" x14ac:dyDescent="0.2"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</row>
    <row r="289" spans="5:89" ht="13" hidden="1" customHeight="1" x14ac:dyDescent="0.2"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</row>
  </sheetData>
  <sheetProtection algorithmName="SHA-512" hashValue="vvgdqkAqh9dPlTlH0MAWsde7Xx6rLiw/o8ieGswNt5jT+5rPyVdb7KHVOYOpacnEhgLjDDTxHXp4nOBa3R+Vtw==" saltValue="8aATHXUC4am+6chC7imfNQ==" spinCount="100000" sheet="1" formatCells="0"/>
  <mergeCells count="315">
    <mergeCell ref="H109:W110"/>
    <mergeCell ref="H111:W112"/>
    <mergeCell ref="DB99:DB102"/>
    <mergeCell ref="DB103:DB104"/>
    <mergeCell ref="DB105:DB106"/>
    <mergeCell ref="DB107:DB108"/>
    <mergeCell ref="DB109:DB110"/>
    <mergeCell ref="DB111:DB112"/>
    <mergeCell ref="CD111:CK112"/>
    <mergeCell ref="CD99:CK100"/>
    <mergeCell ref="CD101:CK102"/>
    <mergeCell ref="X103:AJ104"/>
    <mergeCell ref="AK109:BG110"/>
    <mergeCell ref="H99:W102"/>
    <mergeCell ref="H107:W108"/>
    <mergeCell ref="X107:AJ108"/>
    <mergeCell ref="AK107:BG108"/>
    <mergeCell ref="BH107:CC108"/>
    <mergeCell ref="CD107:CK108"/>
    <mergeCell ref="AK99:BG102"/>
    <mergeCell ref="CL80:CV84"/>
    <mergeCell ref="CL85:CV91"/>
    <mergeCell ref="CL51:CV54"/>
    <mergeCell ref="CL66:CV68"/>
    <mergeCell ref="AY61:BC62"/>
    <mergeCell ref="BD61:BF62"/>
    <mergeCell ref="BH61:BL62"/>
    <mergeCell ref="BO59:BS60"/>
    <mergeCell ref="BH76:BV79"/>
    <mergeCell ref="CB57:CF65"/>
    <mergeCell ref="CB55:CF56"/>
    <mergeCell ref="AK76:BG79"/>
    <mergeCell ref="CB76:CF79"/>
    <mergeCell ref="BW76:CA79"/>
    <mergeCell ref="CB51:CF54"/>
    <mergeCell ref="AK80:BG84"/>
    <mergeCell ref="BH66:BV68"/>
    <mergeCell ref="CB66:CF68"/>
    <mergeCell ref="BH80:BV84"/>
    <mergeCell ref="BR73:BT74"/>
    <mergeCell ref="AK74:BG75"/>
    <mergeCell ref="BM63:BN64"/>
    <mergeCell ref="BO63:BS64"/>
    <mergeCell ref="CL72:CV75"/>
    <mergeCell ref="BR52:BT53"/>
    <mergeCell ref="BJ73:BQ74"/>
    <mergeCell ref="CG57:CK65"/>
    <mergeCell ref="AW63:AX64"/>
    <mergeCell ref="AY63:BC64"/>
    <mergeCell ref="BH47:BV50"/>
    <mergeCell ref="BL46:BS46"/>
    <mergeCell ref="AP28:BB29"/>
    <mergeCell ref="BW51:CA54"/>
    <mergeCell ref="BL44:BQ45"/>
    <mergeCell ref="BR44:BT45"/>
    <mergeCell ref="AS43:AV44"/>
    <mergeCell ref="BH33:BV38"/>
    <mergeCell ref="AN43:AR44"/>
    <mergeCell ref="AW43:BF44"/>
    <mergeCell ref="AK63:AQ64"/>
    <mergeCell ref="CL76:CV79"/>
    <mergeCell ref="BW31:CA32"/>
    <mergeCell ref="CB31:CF32"/>
    <mergeCell ref="CB42:CF46"/>
    <mergeCell ref="CG42:CK46"/>
    <mergeCell ref="CG39:CK41"/>
    <mergeCell ref="CL69:CV71"/>
    <mergeCell ref="CL47:CV50"/>
    <mergeCell ref="CL57:CV65"/>
    <mergeCell ref="CL55:CV56"/>
    <mergeCell ref="CG66:CK68"/>
    <mergeCell ref="BW66:CA68"/>
    <mergeCell ref="BW57:CA65"/>
    <mergeCell ref="CG55:CK56"/>
    <mergeCell ref="CG47:CK50"/>
    <mergeCell ref="BW33:CA38"/>
    <mergeCell ref="BW39:CA41"/>
    <mergeCell ref="E22:F38"/>
    <mergeCell ref="E72:F91"/>
    <mergeCell ref="G72:L91"/>
    <mergeCell ref="AK57:BG60"/>
    <mergeCell ref="M57:W65"/>
    <mergeCell ref="X57:AJ65"/>
    <mergeCell ref="M85:W91"/>
    <mergeCell ref="M80:W84"/>
    <mergeCell ref="M76:W79"/>
    <mergeCell ref="M22:W30"/>
    <mergeCell ref="G22:L38"/>
    <mergeCell ref="AR37:AS38"/>
    <mergeCell ref="M72:W75"/>
    <mergeCell ref="X76:AJ79"/>
    <mergeCell ref="X72:AJ75"/>
    <mergeCell ref="X47:AJ50"/>
    <mergeCell ref="X51:AJ54"/>
    <mergeCell ref="BE37:BG38"/>
    <mergeCell ref="AT37:BD38"/>
    <mergeCell ref="AK37:AQ38"/>
    <mergeCell ref="M31:W38"/>
    <mergeCell ref="X22:AJ30"/>
    <mergeCell ref="E47:F54"/>
    <mergeCell ref="G47:L54"/>
    <mergeCell ref="AA5:AK6"/>
    <mergeCell ref="AW8:BA9"/>
    <mergeCell ref="BB8:BF9"/>
    <mergeCell ref="M42:W46"/>
    <mergeCell ref="BD63:BF64"/>
    <mergeCell ref="M39:W41"/>
    <mergeCell ref="M55:W56"/>
    <mergeCell ref="X17:AJ21"/>
    <mergeCell ref="AK17:BG21"/>
    <mergeCell ref="AK26:BG27"/>
    <mergeCell ref="M17:W21"/>
    <mergeCell ref="X55:AJ56"/>
    <mergeCell ref="AK51:BG52"/>
    <mergeCell ref="M47:W50"/>
    <mergeCell ref="M51:W54"/>
    <mergeCell ref="AK47:BG48"/>
    <mergeCell ref="AR63:AV64"/>
    <mergeCell ref="AK49:BG50"/>
    <mergeCell ref="AL53:AP54"/>
    <mergeCell ref="AQ53:BE54"/>
    <mergeCell ref="AW12:BF13"/>
    <mergeCell ref="AQ12:AV13"/>
    <mergeCell ref="F14:O15"/>
    <mergeCell ref="P14:P15"/>
    <mergeCell ref="AX5:BF6"/>
    <mergeCell ref="AL5:AW6"/>
    <mergeCell ref="E3:CK4"/>
    <mergeCell ref="F12:O13"/>
    <mergeCell ref="BJ12:BM13"/>
    <mergeCell ref="X31:AJ38"/>
    <mergeCell ref="X39:AJ41"/>
    <mergeCell ref="AK39:BG41"/>
    <mergeCell ref="CG19:CK21"/>
    <mergeCell ref="E17:L21"/>
    <mergeCell ref="E39:F46"/>
    <mergeCell ref="G39:L46"/>
    <mergeCell ref="CG31:CK32"/>
    <mergeCell ref="BG5:BP6"/>
    <mergeCell ref="BH8:BU9"/>
    <mergeCell ref="AQ8:AV9"/>
    <mergeCell ref="BW17:CK18"/>
    <mergeCell ref="CB19:CF21"/>
    <mergeCell ref="CG22:CK30"/>
    <mergeCell ref="CB22:CF30"/>
    <mergeCell ref="BW22:CA30"/>
    <mergeCell ref="CI14:CK15"/>
    <mergeCell ref="BL14:BM15"/>
    <mergeCell ref="F10:P11"/>
    <mergeCell ref="P12:P13"/>
    <mergeCell ref="AK31:BG32"/>
    <mergeCell ref="AQ10:AV11"/>
    <mergeCell ref="AW10:BA11"/>
    <mergeCell ref="BH26:BU27"/>
    <mergeCell ref="AP24:BB25"/>
    <mergeCell ref="BH22:BU23"/>
    <mergeCell ref="BH39:BV41"/>
    <mergeCell ref="BH10:BN11"/>
    <mergeCell ref="BO10:BT11"/>
    <mergeCell ref="AL28:AO29"/>
    <mergeCell ref="BI28:BS29"/>
    <mergeCell ref="BI24:BS25"/>
    <mergeCell ref="BB14:BC15"/>
    <mergeCell ref="BD14:BF15"/>
    <mergeCell ref="BG14:BH15"/>
    <mergeCell ref="BI14:BK15"/>
    <mergeCell ref="Q10:Q11"/>
    <mergeCell ref="Q12:Q13"/>
    <mergeCell ref="Q14:Q15"/>
    <mergeCell ref="R10:AN11"/>
    <mergeCell ref="R12:AN13"/>
    <mergeCell ref="R14:AN15"/>
    <mergeCell ref="BU10:CK11"/>
    <mergeCell ref="E111:G112"/>
    <mergeCell ref="X111:AJ112"/>
    <mergeCell ref="AK33:BG36"/>
    <mergeCell ref="X42:AJ46"/>
    <mergeCell ref="CD109:CK110"/>
    <mergeCell ref="E109:G110"/>
    <mergeCell ref="BH103:CC104"/>
    <mergeCell ref="CD103:CK104"/>
    <mergeCell ref="X105:AJ106"/>
    <mergeCell ref="AK105:BG106"/>
    <mergeCell ref="BH105:CC106"/>
    <mergeCell ref="X109:AJ110"/>
    <mergeCell ref="BW55:CA56"/>
    <mergeCell ref="BJ52:BQ53"/>
    <mergeCell ref="BW47:CA50"/>
    <mergeCell ref="BW42:CA46"/>
    <mergeCell ref="AK55:BG56"/>
    <mergeCell ref="BH55:BV56"/>
    <mergeCell ref="AK111:BG112"/>
    <mergeCell ref="BH111:CC112"/>
    <mergeCell ref="BH109:CC110"/>
    <mergeCell ref="BN85:BR85"/>
    <mergeCell ref="AK72:BG73"/>
    <mergeCell ref="AU88:AZ89"/>
    <mergeCell ref="E96:L98"/>
    <mergeCell ref="X85:AJ91"/>
    <mergeCell ref="BN86:BR87"/>
    <mergeCell ref="BH86:BM87"/>
    <mergeCell ref="E66:F71"/>
    <mergeCell ref="G66:L71"/>
    <mergeCell ref="X66:AJ71"/>
    <mergeCell ref="X80:AJ84"/>
    <mergeCell ref="BN91:BR91"/>
    <mergeCell ref="AK66:BG68"/>
    <mergeCell ref="BA88:BC89"/>
    <mergeCell ref="BH69:BV71"/>
    <mergeCell ref="E55:F65"/>
    <mergeCell ref="G55:L65"/>
    <mergeCell ref="BH89:BM90"/>
    <mergeCell ref="BN89:BR90"/>
    <mergeCell ref="BS89:BU90"/>
    <mergeCell ref="M69:W71"/>
    <mergeCell ref="M66:W68"/>
    <mergeCell ref="AK61:AQ62"/>
    <mergeCell ref="AR61:AV62"/>
    <mergeCell ref="AW61:AX62"/>
    <mergeCell ref="BJ59:BL60"/>
    <mergeCell ref="BM59:BN60"/>
    <mergeCell ref="BT63:BV64"/>
    <mergeCell ref="BJ63:BL64"/>
    <mergeCell ref="BH57:BL58"/>
    <mergeCell ref="BT59:BV60"/>
    <mergeCell ref="BS86:BU87"/>
    <mergeCell ref="E107:G108"/>
    <mergeCell ref="BH99:CC102"/>
    <mergeCell ref="AK103:BG104"/>
    <mergeCell ref="CD105:CK106"/>
    <mergeCell ref="E99:G102"/>
    <mergeCell ref="E103:G104"/>
    <mergeCell ref="E105:G106"/>
    <mergeCell ref="H103:W104"/>
    <mergeCell ref="H105:W106"/>
    <mergeCell ref="X99:AJ102"/>
    <mergeCell ref="BW85:CA91"/>
    <mergeCell ref="BW80:CA84"/>
    <mergeCell ref="BW69:CA71"/>
    <mergeCell ref="E92:CK95"/>
    <mergeCell ref="CG85:CK91"/>
    <mergeCell ref="CG80:CK84"/>
    <mergeCell ref="CB72:CF75"/>
    <mergeCell ref="AK85:BG87"/>
    <mergeCell ref="BW72:CA75"/>
    <mergeCell ref="CG76:CK79"/>
    <mergeCell ref="CB85:CF91"/>
    <mergeCell ref="CB80:CF84"/>
    <mergeCell ref="CB69:CF71"/>
    <mergeCell ref="CG69:CK71"/>
    <mergeCell ref="CG72:CK75"/>
    <mergeCell ref="BN88:BR88"/>
    <mergeCell ref="AK69:BG71"/>
    <mergeCell ref="AP88:AT89"/>
    <mergeCell ref="DS31:DS32"/>
    <mergeCell ref="DT31:DT32"/>
    <mergeCell ref="DU31:DU32"/>
    <mergeCell ref="DH23:DH24"/>
    <mergeCell ref="DT21:DU21"/>
    <mergeCell ref="DT23:DT24"/>
    <mergeCell ref="AQ14:AU15"/>
    <mergeCell ref="AV14:AX15"/>
    <mergeCell ref="DI23:DI24"/>
    <mergeCell ref="DN22:DP22"/>
    <mergeCell ref="DR23:DR24"/>
    <mergeCell ref="DR25:DR26"/>
    <mergeCell ref="CL19:CV21"/>
    <mergeCell ref="BB10:BF11"/>
    <mergeCell ref="DU23:DU24"/>
    <mergeCell ref="AY14:BA15"/>
    <mergeCell ref="AK22:BG23"/>
    <mergeCell ref="AL24:AO25"/>
    <mergeCell ref="DS23:DS24"/>
    <mergeCell ref="DR31:DR32"/>
    <mergeCell ref="DT25:DT26"/>
    <mergeCell ref="DU25:DU26"/>
    <mergeCell ref="CL22:CV30"/>
    <mergeCell ref="CL31:CV32"/>
    <mergeCell ref="BO14:BV15"/>
    <mergeCell ref="BW14:CH15"/>
    <mergeCell ref="BW19:CA21"/>
    <mergeCell ref="BH17:BV21"/>
    <mergeCell ref="BH31:BV32"/>
    <mergeCell ref="DR21:DS21"/>
    <mergeCell ref="DS25:DS26"/>
    <mergeCell ref="DS27:DS28"/>
    <mergeCell ref="DH25:DH26"/>
    <mergeCell ref="DI25:DI26"/>
    <mergeCell ref="DH27:DH28"/>
    <mergeCell ref="DI27:DI28"/>
    <mergeCell ref="DU27:DU28"/>
    <mergeCell ref="DT35:DT36"/>
    <mergeCell ref="DU35:DU36"/>
    <mergeCell ref="DS33:DS34"/>
    <mergeCell ref="DT33:DT34"/>
    <mergeCell ref="DU33:DU34"/>
    <mergeCell ref="DS35:DS36"/>
    <mergeCell ref="CG51:CK54"/>
    <mergeCell ref="CB47:CF50"/>
    <mergeCell ref="DR27:DR28"/>
    <mergeCell ref="CB39:CF41"/>
    <mergeCell ref="CB33:CF38"/>
    <mergeCell ref="CG33:CK38"/>
    <mergeCell ref="DI33:DI34"/>
    <mergeCell ref="DH31:DH32"/>
    <mergeCell ref="DH33:DH34"/>
    <mergeCell ref="CL33:CV38"/>
    <mergeCell ref="CL39:CV41"/>
    <mergeCell ref="CL42:CV46"/>
    <mergeCell ref="DI31:DI32"/>
    <mergeCell ref="DR33:DR34"/>
    <mergeCell ref="DR35:DR36"/>
    <mergeCell ref="DH35:DH36"/>
    <mergeCell ref="DI35:DI36"/>
    <mergeCell ref="DT27:DT28"/>
  </mergeCells>
  <phoneticPr fontId="20"/>
  <conditionalFormatting sqref="AU88:AZ89">
    <cfRule type="cellIs" dxfId="0" priority="1" stopIfTrue="1" operator="equal">
      <formula>"設定無"</formula>
    </cfRule>
  </conditionalFormatting>
  <dataValidations count="18">
    <dataValidation imeMode="off" allowBlank="1" showInputMessage="1" showErrorMessage="1" sqref="R12:AN15 BN89:BR90 BN86:BR87 BI24:BS25 BI28:BS29 BL44:BQ45 BJ52:BQ53 BJ59:BL60 BO59:BS60 BO63:BS64 BJ63:BL64 BJ73:BQ74" xr:uid="{00000000-0002-0000-0000-000001000000}"/>
    <dataValidation type="list" allowBlank="1" showInputMessage="1" showErrorMessage="1" sqref="AW10:BA11" xr:uid="{00000000-0002-0000-0000-000005000000}">
      <formula1>$DF$22:$DF$29</formula1>
    </dataValidation>
    <dataValidation type="list" allowBlank="1" showInputMessage="1" showErrorMessage="1" sqref="BW47:CA50 CG47:CK50 BW76:CA84 CG76:CK84 CG31:CK41 BW31:CA41 CG66:CK71 BW66:CA71" xr:uid="{00000000-0002-0000-0000-000007000000}">
      <formula1>$CZ$22:$CZ$25</formula1>
    </dataValidation>
    <dataValidation type="list" allowBlank="1" showInputMessage="1" showErrorMessage="1" sqref="AW8:BA9" xr:uid="{00000000-0002-0000-0000-000008000000}">
      <formula1>$DE$22:$DE$30</formula1>
    </dataValidation>
    <dataValidation type="list" allowBlank="1" showInputMessage="1" showErrorMessage="1" sqref="BO10:BT11" xr:uid="{00000000-0002-0000-0000-000009000000}">
      <formula1>$CX$21:$CX$33</formula1>
    </dataValidation>
    <dataValidation type="list" allowBlank="1" showInputMessage="1" showErrorMessage="1" sqref="BD14:BF15" xr:uid="{00000000-0002-0000-0000-00000A000000}">
      <formula1>$DC$23:$DC$34</formula1>
    </dataValidation>
    <dataValidation type="list" allowBlank="1" showInputMessage="1" showErrorMessage="1" sqref="AY14:BA15" xr:uid="{00000000-0002-0000-0000-00000B000000}">
      <formula1>$DB$27:$DB$53</formula1>
    </dataValidation>
    <dataValidation type="list" allowBlank="1" showInputMessage="1" showErrorMessage="1" sqref="BI14:BK15" xr:uid="{00000000-0002-0000-0000-00000C000000}">
      <formula1>$DD$23:$DD$53</formula1>
    </dataValidation>
    <dataValidation type="list" allowBlank="1" showInputMessage="1" showErrorMessage="1" sqref="AL5:AW6" xr:uid="{00000000-0002-0000-0000-00000D000000}">
      <formula1>$DH$22:$DH$40</formula1>
    </dataValidation>
    <dataValidation type="list" allowBlank="1" showInputMessage="1" showErrorMessage="1" sqref="AV14:AX15" xr:uid="{00000000-0002-0000-0000-00000E000000}">
      <formula1>$DA$22:$DA$25</formula1>
    </dataValidation>
    <dataValidation type="list" allowBlank="1" showInputMessage="1" showErrorMessage="1" sqref="CG55:CK56 BW55:CA56" xr:uid="{00000000-0002-0000-0000-00000F000000}">
      <formula1>$CZ$22:$CZ$24</formula1>
    </dataValidation>
    <dataValidation type="list" allowBlank="1" showInputMessage="1" showErrorMessage="1" sqref="AW12:BF13" xr:uid="{00000000-0002-0000-0000-000006000000}">
      <formula1>$DF$64:$DF$68</formula1>
    </dataValidation>
    <dataValidation type="list" allowBlank="1" showInputMessage="1" showErrorMessage="1" sqref="X103:AJ104" xr:uid="{CA0DCB73-3E7E-4644-81F3-36F282F84B78}">
      <formula1>$DD$108:$DD$111</formula1>
    </dataValidation>
    <dataValidation type="list" allowBlank="1" showInputMessage="1" showErrorMessage="1" sqref="X105:AJ106" xr:uid="{2703E5C8-6BFE-4F8B-80B0-F7EB4A31C37E}">
      <formula1>$DE$108:$DE$111</formula1>
    </dataValidation>
    <dataValidation type="list" allowBlank="1" showInputMessage="1" showErrorMessage="1" sqref="X107:AJ108" xr:uid="{402C5EDC-F804-4D78-8D37-32A3EE5AE2EC}">
      <formula1>$DF$108:$DF$111</formula1>
    </dataValidation>
    <dataValidation type="list" allowBlank="1" showInputMessage="1" showErrorMessage="1" sqref="X109:AJ110" xr:uid="{6DC2DCCD-DBE2-472C-98D2-E7941C68DDBB}">
      <formula1>$DG$108:$DG$111</formula1>
    </dataValidation>
    <dataValidation type="list" allowBlank="1" showInputMessage="1" showErrorMessage="1" sqref="X111:AJ112" xr:uid="{7FD13381-4EB1-4452-9490-6481266D1C4C}">
      <formula1>$DH$108:$DH$111</formula1>
    </dataValidation>
    <dataValidation type="list" allowBlank="1" showInputMessage="1" showErrorMessage="1" sqref="E103:G112" xr:uid="{CE71976D-124D-4D13-9C4B-BA5E6B698A18}">
      <formula1>$DC$100:$DC$105</formula1>
    </dataValidation>
  </dataValidations>
  <printOptions horizontalCentered="1"/>
  <pageMargins left="0.51" right="0.31" top="0.31" bottom="0.31" header="0.24" footer="0.1"/>
  <pageSetup paperSize="9" scale="94" fitToHeight="0" orientation="portrait" r:id="rId1"/>
  <headerFooter alignWithMargins="0">
    <oddFooter>&amp;C版権所有：日本オーチス・エレベータ株式会社</oddFooter>
  </headerFooter>
  <ignoredErrors>
    <ignoredError sqref="AU88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2BAFB8339BF843A0965AB38A96074D" ma:contentTypeVersion="13" ma:contentTypeDescription="新しいドキュメントを作成します。" ma:contentTypeScope="" ma:versionID="1343f2c46d74198b1408656a66472531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6b9057c62217a135b231399c5bf95678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B22AE-FE46-400C-8AE0-262E84ADD096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customXml/itemProps2.xml><?xml version="1.0" encoding="utf-8"?>
<ds:datastoreItem xmlns:ds="http://schemas.openxmlformats.org/officeDocument/2006/customXml" ds:itemID="{CA06C18F-A3CD-4828-9500-22375EF26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95F435-6FA9-4218-A3F5-7C9972D85A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UCMP-BOMCO-LS_Ver.6_T</vt:lpstr>
      <vt:lpstr>'UCMP-BOMCO-LS_Ver.6_T'!Print_Area</vt:lpstr>
      <vt:lpstr>'UCMP-BOMCO-LS_Ver.6_T'!Print_Titles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Sato, Takayuki</cp:lastModifiedBy>
  <cp:revision/>
  <cp:lastPrinted>2023-11-01T11:17:50Z</cp:lastPrinted>
  <dcterms:created xsi:type="dcterms:W3CDTF">2009-08-17T04:44:12Z</dcterms:created>
  <dcterms:modified xsi:type="dcterms:W3CDTF">2025-09-10T13:03:09Z</dcterms:modified>
  <cp:category/>
  <cp:contentStatus/>
</cp:coreProperties>
</file>