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_完\"/>
    </mc:Choice>
  </mc:AlternateContent>
  <xr:revisionPtr revIDLastSave="0" documentId="13_ncr:1_{0901CDA6-F328-4A91-AE55-93E418AAFAF2}" xr6:coauthVersionLast="45" xr6:coauthVersionMax="47" xr10:uidLastSave="{00000000-0000-0000-0000-000000000000}"/>
  <bookViews>
    <workbookView xWindow="20370" yWindow="-120" windowWidth="20730" windowHeight="11160" xr2:uid="{5DBF86EC-0F0E-4BE1-8D41-220122059674}"/>
  </bookViews>
  <sheets>
    <sheet name="UCMP-BOMCO_Ver.1_K" sheetId="51" r:id="rId1"/>
  </sheets>
  <definedNames>
    <definedName name="_xlnm.Print_Area" localSheetId="0">'UCMP-BOMCO_Ver.1_K'!$E$3:$CK$118</definedName>
    <definedName name="_xlnm.Print_Titles" localSheetId="0">'UCMP-BOMCO_Ver.1_K'!$3:$19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117" i="51" l="1"/>
  <c r="CW117" i="51"/>
  <c r="CW116" i="51"/>
  <c r="CW115" i="51"/>
  <c r="CW114" i="51"/>
  <c r="CV116" i="51"/>
  <c r="CV115" i="51"/>
  <c r="CV114" i="51"/>
  <c r="CU117" i="51"/>
  <c r="CU116" i="51"/>
  <c r="CU115" i="51"/>
  <c r="CU114" i="51"/>
  <c r="AU66" i="51"/>
  <c r="H116" i="51"/>
  <c r="H113" i="51"/>
  <c r="H110" i="51"/>
  <c r="CX117" i="51"/>
  <c r="CX116" i="51"/>
  <c r="CX115" i="51"/>
  <c r="CX114" i="51"/>
  <c r="CP57" i="51"/>
  <c r="CP56" i="51"/>
  <c r="AK64" i="51"/>
  <c r="BH63" i="51"/>
  <c r="AK60" i="51"/>
  <c r="BH58" i="51"/>
  <c r="CQ62" i="51"/>
  <c r="AK66" i="51"/>
  <c r="CP62" i="51"/>
  <c r="AU62" i="51"/>
  <c r="CQ61" i="51"/>
  <c r="AK62" i="51"/>
  <c r="CP61" i="51"/>
  <c r="CP52" i="51"/>
  <c r="CG51" i="51"/>
  <c r="BW51" i="51"/>
  <c r="AT37" i="51"/>
  <c r="AQ53" i="51"/>
  <c r="AP23" i="51"/>
  <c r="CG20" i="51"/>
  <c r="CP53" i="51"/>
  <c r="CP55" i="51"/>
  <c r="CP54" i="51"/>
  <c r="BW91" i="51"/>
  <c r="AS43" i="51"/>
  <c r="AP28" i="51"/>
  <c r="BG5" i="51"/>
  <c r="CB76" i="51"/>
  <c r="BW76" i="51"/>
  <c r="CG76" i="51"/>
  <c r="CG42" i="51"/>
  <c r="CG91" i="51"/>
  <c r="BW42" i="51"/>
  <c r="BW20" i="51"/>
  <c r="CR61" i="51"/>
  <c r="CR62" i="51"/>
  <c r="CG57" i="51"/>
  <c r="BW5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  <author>Furuya, Masayoshi</author>
    <author>koyashit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R8" authorId="1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書式設定変更可
2行となる場合折り返し位置は調整ください</t>
        </r>
      </text>
    </comment>
    <comment ref="AW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※（）内はマシンタイプ</t>
        </r>
      </text>
    </comment>
    <comment ref="BW12" authorId="2" shapeId="0" xr:uid="{3914F19F-6F18-4623-B20C-646645504F59}">
      <text>
        <r>
          <rPr>
            <b/>
            <sz val="9"/>
            <color indexed="81"/>
            <rFont val="MS P ゴシック"/>
            <family val="3"/>
            <charset val="128"/>
          </rPr>
          <t>手動にて記入</t>
        </r>
      </text>
    </comment>
    <comment ref="X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L43" authorId="3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J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AK68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68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68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追加で記載した継電器の測定値、確認値を記載する。
</t>
        </r>
      </text>
    </comment>
    <comment ref="BJ78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2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<sst xmlns="http://schemas.openxmlformats.org/spreadsheetml/2006/main" count="332" uniqueCount="209">
  <si>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</si>
  <si>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</si>
  <si>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</si>
  <si>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</si>
  <si>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</si>
  <si>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</si>
  <si>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</si>
  <si>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</si>
  <si>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</si>
  <si>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</si>
  <si>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</si>
  <si>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</si>
  <si>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</si>
  <si>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</si>
  <si>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</si>
  <si>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</si>
  <si>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</si>
  <si>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</si>
  <si>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</si>
  <si>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</si>
  <si>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</si>
  <si>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</si>
  <si>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</si>
  <si>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</si>
  <si>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</si>
  <si>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</si>
  <si>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</si>
  <si>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</si>
  <si>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</si>
  <si>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</si>
  <si>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</si>
  <si>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</si>
  <si>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</si>
  <si>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</si>
  <si>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</si>
  <si>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</si>
  <si>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</si>
  <si>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</si>
  <si>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</si>
  <si>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</si>
  <si>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</si>
  <si>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</si>
  <si>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</si>
  <si>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</si>
  <si>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</si>
  <si>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</si>
  <si>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</si>
  <si>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</si>
  <si>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</si>
  <si>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</si>
  <si>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</si>
  <si>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</si>
  <si>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r>
      <t>E</t>
    </r>
    <r>
      <rPr>
        <sz val="11"/>
        <rFont val="ＭＳ Ｐゴシック"/>
        <family val="3"/>
        <charset val="128"/>
      </rPr>
      <t>NNNUN-1577</t>
    </r>
    <phoneticPr fontId="20"/>
  </si>
  <si>
    <r>
      <t>E</t>
    </r>
    <r>
      <rPr>
        <sz val="11"/>
        <rFont val="ＭＳ Ｐゴシック"/>
        <family val="3"/>
        <charset val="128"/>
      </rPr>
      <t>NNNUN-1579</t>
    </r>
    <phoneticPr fontId="20"/>
  </si>
  <si>
    <r>
      <t>E</t>
    </r>
    <r>
      <rPr>
        <sz val="11"/>
        <rFont val="ＭＳ Ｐゴシック"/>
        <family val="3"/>
        <charset val="128"/>
      </rPr>
      <t>NNNUN-1652</t>
    </r>
    <phoneticPr fontId="20"/>
  </si>
  <si>
    <r>
      <t>E</t>
    </r>
    <r>
      <rPr>
        <sz val="11"/>
        <rFont val="ＭＳ Ｐゴシック"/>
        <family val="3"/>
        <charset val="128"/>
      </rPr>
      <t>NNNUN-1653</t>
    </r>
    <phoneticPr fontId="20"/>
  </si>
  <si>
    <r>
      <t>E</t>
    </r>
    <r>
      <rPr>
        <sz val="11"/>
        <rFont val="ＭＳ Ｐゴシック"/>
        <family val="3"/>
        <charset val="128"/>
      </rPr>
      <t>NNNUN-1654</t>
    </r>
    <phoneticPr fontId="20"/>
  </si>
  <si>
    <r>
      <t>E</t>
    </r>
    <r>
      <rPr>
        <sz val="11"/>
        <rFont val="ＭＳ Ｐゴシック"/>
        <family val="3"/>
        <charset val="128"/>
      </rPr>
      <t>NNNUN-1655</t>
    </r>
    <phoneticPr fontId="20"/>
  </si>
  <si>
    <r>
      <t>E</t>
    </r>
    <r>
      <rPr>
        <sz val="11"/>
        <rFont val="ＭＳ Ｐゴシック"/>
        <family val="3"/>
        <charset val="128"/>
      </rPr>
      <t>NNNUN-1656</t>
    </r>
    <phoneticPr fontId="20"/>
  </si>
  <si>
    <r>
      <t>D</t>
    </r>
    <r>
      <rPr>
        <sz val="11"/>
        <rFont val="ＭＳ Ｐゴシック"/>
        <family val="3"/>
        <charset val="128"/>
      </rPr>
      <t>BGPR-1</t>
    </r>
    <phoneticPr fontId="20"/>
  </si>
  <si>
    <r>
      <t>D</t>
    </r>
    <r>
      <rPr>
        <sz val="11"/>
        <rFont val="ＭＳ Ｐゴシック"/>
        <family val="3"/>
        <charset val="128"/>
      </rPr>
      <t>BGPR-3</t>
    </r>
    <phoneticPr fontId="20"/>
  </si>
  <si>
    <r>
      <t>D</t>
    </r>
    <r>
      <rPr>
        <sz val="11"/>
        <rFont val="ＭＳ Ｐゴシック"/>
        <family val="3"/>
        <charset val="128"/>
      </rPr>
      <t>BGJP-1</t>
    </r>
    <phoneticPr fontId="20"/>
  </si>
  <si>
    <r>
      <t>D</t>
    </r>
    <r>
      <rPr>
        <sz val="11"/>
        <rFont val="ＭＳ Ｐゴシック"/>
        <family val="3"/>
        <charset val="128"/>
      </rPr>
      <t>BGJP-2</t>
    </r>
    <phoneticPr fontId="20"/>
  </si>
  <si>
    <r>
      <t>D</t>
    </r>
    <r>
      <rPr>
        <sz val="11"/>
        <rFont val="ＭＳ Ｐゴシック"/>
        <family val="3"/>
        <charset val="128"/>
      </rPr>
      <t>BGJP-3</t>
    </r>
    <phoneticPr fontId="20"/>
  </si>
  <si>
    <r>
      <t>D</t>
    </r>
    <r>
      <rPr>
        <sz val="11"/>
        <rFont val="ＭＳ Ｐゴシック"/>
        <family val="3"/>
        <charset val="128"/>
      </rPr>
      <t>BGJP-4</t>
    </r>
    <phoneticPr fontId="20"/>
  </si>
  <si>
    <r>
      <t>D</t>
    </r>
    <r>
      <rPr>
        <sz val="11"/>
        <rFont val="ＭＳ Ｐゴシック"/>
        <family val="3"/>
        <charset val="128"/>
      </rPr>
      <t>BGJP-5</t>
    </r>
    <phoneticPr fontId="20"/>
  </si>
  <si>
    <t>UCMP型式</t>
    <rPh sb="4" eb="6">
      <t>カタシキ</t>
    </rPh>
    <phoneticPr fontId="20"/>
  </si>
  <si>
    <t>ｋｇ</t>
    <phoneticPr fontId="20"/>
  </si>
  <si>
    <r>
      <t>H</t>
    </r>
    <r>
      <rPr>
        <sz val="11"/>
        <rFont val="ＭＳ Ｐゴシック"/>
        <family val="3"/>
        <charset val="128"/>
      </rPr>
      <t>T</t>
    </r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</si>
  <si>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</si>
  <si>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</si>
  <si>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</si>
  <si>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</si>
  <si>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</si>
  <si>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プログラム</t>
    <phoneticPr fontId="20"/>
  </si>
  <si>
    <r>
      <t>J</t>
    </r>
    <r>
      <rPr>
        <sz val="11"/>
        <rFont val="ＭＳ Ｐゴシック"/>
        <family val="3"/>
        <charset val="128"/>
      </rPr>
      <t>AA31477CAA</t>
    </r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</si>
  <si>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</si>
  <si>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</si>
  <si>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</si>
  <si>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</si>
  <si>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</si>
  <si>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0.4mmを超えること。（要重点点検）    　　　　　　　　　　　　　　　　　　　　　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</si>
  <si>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</si>
  <si>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</si>
  <si>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</si>
  <si>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</si>
  <si>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</si>
  <si>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</si>
  <si>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</si>
  <si>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</si>
  <si>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</si>
  <si>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r>
      <t>G</t>
    </r>
    <r>
      <rPr>
        <sz val="11"/>
        <rFont val="ＭＳ Ｐゴシック"/>
        <family val="3"/>
        <charset val="128"/>
      </rPr>
      <t>eN2 Life</t>
    </r>
    <phoneticPr fontId="20"/>
  </si>
  <si>
    <t>〇</t>
    <phoneticPr fontId="20"/>
  </si>
  <si>
    <t>ー</t>
    <phoneticPr fontId="20"/>
  </si>
  <si>
    <r>
      <t>E</t>
    </r>
    <r>
      <rPr>
        <sz val="11"/>
        <rFont val="ＭＳ Ｐゴシック"/>
        <family val="3"/>
        <charset val="128"/>
      </rPr>
      <t>NNNUN-1881</t>
    </r>
    <phoneticPr fontId="20"/>
  </si>
  <si>
    <r>
      <t>E</t>
    </r>
    <r>
      <rPr>
        <sz val="11"/>
        <rFont val="ＭＳ Ｐゴシック"/>
        <family val="3"/>
        <charset val="128"/>
      </rPr>
      <t>NNNUN-1882</t>
    </r>
    <phoneticPr fontId="20"/>
  </si>
  <si>
    <r>
      <t>D</t>
    </r>
    <r>
      <rPr>
        <sz val="11"/>
        <rFont val="ＭＳ Ｐゴシック"/>
        <family val="3"/>
        <charset val="128"/>
      </rPr>
      <t>BGJP-4-A</t>
    </r>
    <phoneticPr fontId="20"/>
  </si>
  <si>
    <r>
      <t>D</t>
    </r>
    <r>
      <rPr>
        <sz val="11"/>
        <rFont val="ＭＳ Ｐゴシック"/>
        <family val="3"/>
        <charset val="128"/>
      </rPr>
      <t>BGJP-5-A</t>
    </r>
    <phoneticPr fontId="20"/>
  </si>
  <si>
    <t>リレー</t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</si>
  <si>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</si>
  <si>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</si>
  <si>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</si>
  <si>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</si>
  <si>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r>
      <t>J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31414KAA</t>
    </r>
    <phoneticPr fontId="20"/>
  </si>
  <si>
    <r>
      <t>JA</t>
    </r>
    <r>
      <rPr>
        <sz val="11"/>
        <rFont val="ＭＳ Ｐゴシック"/>
        <family val="3"/>
        <charset val="128"/>
      </rPr>
      <t>A31414KAA</t>
    </r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</si>
  <si>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</si>
  <si>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</si>
  <si>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</si>
  <si>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</si>
  <si>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</si>
  <si>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</si>
  <si>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</si>
  <si>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</si>
  <si>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</si>
  <si>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</si>
  <si>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</si>
  <si>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</si>
  <si>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</si>
  <si>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</si>
  <si>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</si>
  <si>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</si>
  <si>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</si>
  <si>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</si>
  <si>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</si>
  <si>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</si>
  <si>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</si>
  <si>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</si>
  <si>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</si>
  <si>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</si>
  <si>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(6)</t>
    <phoneticPr fontId="20"/>
  </si>
  <si>
    <t>ブレーキ</t>
    <phoneticPr fontId="20"/>
  </si>
  <si>
    <r>
      <t>S</t>
    </r>
    <r>
      <rPr>
        <sz val="11"/>
        <rFont val="ＭＳ Ｐゴシック"/>
        <family val="3"/>
        <charset val="128"/>
      </rPr>
      <t>W</t>
    </r>
    <phoneticPr fontId="20"/>
  </si>
  <si>
    <t>BY</t>
    <phoneticPr fontId="20"/>
  </si>
  <si>
    <r>
      <t>S</t>
    </r>
    <r>
      <rPr>
        <sz val="11"/>
        <rFont val="ＭＳ Ｐゴシック"/>
        <family val="3"/>
        <charset val="128"/>
      </rPr>
      <t>1,S3</t>
    </r>
    <phoneticPr fontId="20"/>
  </si>
  <si>
    <r>
      <t>U</t>
    </r>
    <r>
      <rPr>
        <sz val="11"/>
        <rFont val="ＭＳ Ｐゴシック"/>
        <family val="3"/>
        <charset val="128"/>
      </rPr>
      <t>DX</t>
    </r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</si>
  <si>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</si>
  <si>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</si>
  <si>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</si>
  <si>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</si>
  <si>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</si>
  <si>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</si>
  <si>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r>
      <t>S</t>
    </r>
    <r>
      <rPr>
        <sz val="11"/>
        <rFont val="ＭＳ Ｐゴシック"/>
        <family val="3"/>
        <charset val="128"/>
      </rPr>
      <t>W,BY</t>
    </r>
    <phoneticPr fontId="20"/>
  </si>
  <si>
    <r>
      <t>S</t>
    </r>
    <r>
      <rPr>
        <sz val="11"/>
        <rFont val="ＭＳ Ｐゴシック"/>
        <family val="3"/>
        <charset val="128"/>
      </rPr>
      <t>1,S3,UDX</t>
    </r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</si>
  <si>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</si>
  <si>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</si>
  <si>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</si>
  <si>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</si>
  <si>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</si>
  <si>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</si>
  <si>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</si>
  <si>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</si>
  <si>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</si>
  <si>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HT</t>
    <phoneticPr fontId="20"/>
  </si>
  <si>
    <t>GeN2 Life</t>
    <phoneticPr fontId="20"/>
  </si>
  <si>
    <t>+</t>
    <phoneticPr fontId="20"/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</si>
  <si>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</si>
  <si>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</si>
  <si>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</si>
  <si>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ﾌﾟﾛｸﾞﾗﾑﾊﾞｰｼﾞｮﾝ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</si>
  <si>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</si>
  <si>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</si>
  <si>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ﾌﾞﾚｰｷ</t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</si>
  <si>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</si>
  <si>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</si>
  <si>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</si>
  <si>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</si>
  <si>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</si>
  <si>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</si>
  <si>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</si>
  <si>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</si>
  <si>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</si>
  <si>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発行 :令和　3年　1月　6日Ver.1K</t>
    <rPh sb="4" eb="6">
      <t>レイワ</t>
    </rPh>
    <phoneticPr fontId="20"/>
  </si>
  <si>
    <t>改善（予定）　年月</t>
    <rPh sb="0" eb="2">
      <t>カイゼン</t>
    </rPh>
    <rPh sb="3" eb="5">
      <t>ヨテイ</t>
    </rPh>
    <rPh sb="7" eb="9">
      <t>ネンゲツ</t>
    </rPh>
    <phoneticPr fontId="20"/>
  </si>
  <si>
    <t>S1,S3,UDX</t>
    <phoneticPr fontId="20"/>
  </si>
  <si>
    <t>S1,S3</t>
    <phoneticPr fontId="20"/>
  </si>
  <si>
    <t>通番</t>
    <rPh sb="0" eb="2">
      <t>ツウバン</t>
    </rPh>
    <phoneticPr fontId="33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</si>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</sst>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420">
    <xf numFmtId="0" fontId="0" fillId="0" borderId="0" xfId="0">
      <alignment vertical="center"/>
    </xf>
    <xf numFmtId="0" fontId="0" fillId="0" borderId="21" xfId="0" applyFont="1" applyFill="1" applyBorder="1">
      <alignment vertical="center"/>
    </xf>
    <xf numFmtId="0" fontId="0" fillId="0" borderId="21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3" fontId="1" fillId="0" borderId="0" xfId="0" applyNumberFormat="1" applyFont="1" applyFill="1">
      <alignment vertical="center"/>
    </xf>
    <xf numFmtId="0" fontId="21" fillId="0" borderId="0" xfId="0" applyFont="1" applyFill="1" applyBorder="1" applyAlignment="1">
      <alignment vertical="center"/>
    </xf>
    <xf numFmtId="0" fontId="1" fillId="0" borderId="21" xfId="0" applyFont="1" applyFill="1" applyBorder="1">
      <alignment vertical="center"/>
    </xf>
    <xf numFmtId="3" fontId="0" fillId="0" borderId="21" xfId="0" applyNumberFormat="1" applyFont="1" applyFill="1" applyBorder="1">
      <alignment vertical="center"/>
    </xf>
    <xf numFmtId="0" fontId="2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3" fontId="1" fillId="0" borderId="21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49" fontId="34" fillId="0" borderId="21" xfId="0" applyNumberFormat="1" applyFont="1" applyFill="1" applyBorder="1">
      <alignment vertical="center"/>
    </xf>
    <xf numFmtId="0" fontId="34" fillId="0" borderId="21" xfId="0" applyFont="1" applyFill="1" applyBorder="1">
      <alignment vertical="center"/>
    </xf>
    <xf numFmtId="0" fontId="3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 applyProtection="1">
      <alignment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locked="0" hidden="1"/>
    </xf>
    <xf numFmtId="0" fontId="7" fillId="0" borderId="0" xfId="0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protection locked="0" hidden="1"/>
    </xf>
    <xf numFmtId="0" fontId="21" fillId="0" borderId="16" xfId="0" applyFont="1" applyFill="1" applyBorder="1" applyAlignment="1" applyProtection="1"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13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3" fillId="0" borderId="18" xfId="0" applyFont="1" applyFill="1" applyBorder="1" applyAlignment="1" applyProtection="1">
      <alignment vertical="center"/>
      <protection hidden="1"/>
    </xf>
    <xf numFmtId="0" fontId="23" fillId="0" borderId="19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22" fillId="0" borderId="16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protection locked="0" hidden="1"/>
    </xf>
    <xf numFmtId="0" fontId="1" fillId="0" borderId="10" xfId="0" applyFont="1" applyFill="1" applyBorder="1" applyProtection="1">
      <alignment vertical="center"/>
      <protection hidden="1"/>
    </xf>
    <xf numFmtId="0" fontId="22" fillId="0" borderId="10" xfId="0" applyFont="1" applyFill="1" applyBorder="1" applyAlignment="1" applyProtection="1"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2" xfId="0" applyFont="1" applyFill="1" applyBorder="1" applyAlignment="1" applyProtection="1">
      <alignment horizontal="center"/>
      <protection locked="0"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top"/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1" fillId="0" borderId="13" xfId="0" applyFont="1" applyFill="1" applyBorder="1" applyAlignment="1" applyProtection="1">
      <alignment vertical="top"/>
      <protection hidden="1"/>
    </xf>
    <xf numFmtId="0" fontId="21" fillId="0" borderId="20" xfId="0" applyFont="1" applyFill="1" applyBorder="1" applyAlignment="1" applyProtection="1">
      <alignment vertical="top"/>
      <protection hidden="1"/>
    </xf>
    <xf numFmtId="0" fontId="21" fillId="0" borderId="18" xfId="0" applyFont="1" applyFill="1" applyBorder="1" applyAlignment="1" applyProtection="1">
      <alignment vertical="top"/>
      <protection hidden="1"/>
    </xf>
    <xf numFmtId="0" fontId="21" fillId="0" borderId="19" xfId="0" applyFont="1" applyFill="1" applyBorder="1" applyAlignment="1" applyProtection="1">
      <alignment vertical="top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0" fontId="21" fillId="0" borderId="22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1" fillId="0" borderId="12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Fill="1" applyBorder="1" applyAlignment="1" applyProtection="1">
      <alignment horizontal="left" vertical="center" shrinkToFit="1"/>
      <protection hidden="1"/>
    </xf>
    <xf numFmtId="0" fontId="21" fillId="0" borderId="13" xfId="0" applyFont="1" applyFill="1" applyBorder="1" applyAlignment="1" applyProtection="1">
      <alignment horizontal="left" vertical="center" shrinkToFit="1"/>
      <protection hidden="1"/>
    </xf>
    <xf numFmtId="0" fontId="21" fillId="0" borderId="15" xfId="0" applyFont="1" applyFill="1" applyBorder="1" applyAlignment="1" applyProtection="1">
      <alignment horizontal="left" vertical="center" shrinkToFit="1"/>
      <protection hidden="1"/>
    </xf>
    <xf numFmtId="0" fontId="21" fillId="0" borderId="16" xfId="0" applyFont="1" applyFill="1" applyBorder="1" applyAlignment="1" applyProtection="1">
      <alignment horizontal="left" vertical="center" shrinkToFit="1"/>
      <protection hidden="1"/>
    </xf>
    <xf numFmtId="0" fontId="21" fillId="0" borderId="17" xfId="0" applyFont="1" applyFill="1" applyBorder="1" applyAlignment="1" applyProtection="1">
      <alignment horizontal="left" vertical="center" shrinkToFit="1"/>
      <protection hidden="1"/>
    </xf>
    <xf numFmtId="0" fontId="1" fillId="0" borderId="22" xfId="0" applyFont="1" applyFill="1" applyBorder="1" applyAlignment="1" applyProtection="1">
      <alignment horizontal="left"/>
      <protection locked="0" hidden="1"/>
    </xf>
    <xf numFmtId="0" fontId="1" fillId="0" borderId="16" xfId="0" applyFont="1" applyFill="1" applyBorder="1" applyAlignment="1" applyProtection="1">
      <alignment horizontal="left"/>
      <protection locked="0" hidden="1"/>
    </xf>
    <xf numFmtId="0" fontId="7" fillId="0" borderId="0" xfId="0" applyFont="1" applyFill="1" applyBorder="1" applyAlignment="1" applyProtection="1">
      <alignment horizontal="left" wrapText="1"/>
      <protection locked="0" hidden="1"/>
    </xf>
    <xf numFmtId="0" fontId="7" fillId="0" borderId="16" xfId="0" applyFont="1" applyFill="1" applyBorder="1" applyAlignment="1" applyProtection="1">
      <alignment horizontal="left" wrapText="1"/>
      <protection locked="0"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16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16" xfId="0" applyFont="1" applyFill="1" applyBorder="1" applyAlignment="1" applyProtection="1">
      <protection hidden="1"/>
    </xf>
    <xf numFmtId="0" fontId="7" fillId="0" borderId="22" xfId="0" applyFont="1" applyFill="1" applyBorder="1" applyAlignment="1" applyProtection="1">
      <protection hidden="1"/>
    </xf>
    <xf numFmtId="0" fontId="21" fillId="0" borderId="23" xfId="0" applyFont="1" applyFill="1" applyBorder="1" applyAlignment="1" applyProtection="1">
      <alignment vertical="center"/>
      <protection hidden="1"/>
    </xf>
    <xf numFmtId="0" fontId="21" fillId="0" borderId="22" xfId="0" applyFont="1" applyFill="1" applyBorder="1" applyAlignment="1" applyProtection="1">
      <alignment vertical="center"/>
      <protection hidden="1"/>
    </xf>
    <xf numFmtId="0" fontId="21" fillId="0" borderId="24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49" fontId="21" fillId="0" borderId="23" xfId="0" applyNumberFormat="1" applyFont="1" applyFill="1" applyBorder="1" applyAlignment="1" applyProtection="1">
      <alignment horizontal="center" vertical="center"/>
      <protection hidden="1"/>
    </xf>
    <xf numFmtId="49" fontId="21" fillId="0" borderId="24" xfId="0" applyNumberFormat="1" applyFont="1" applyFill="1" applyBorder="1" applyAlignment="1" applyProtection="1">
      <alignment horizontal="center" vertical="center"/>
      <protection hidden="1"/>
    </xf>
    <xf numFmtId="49" fontId="21" fillId="0" borderId="12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15" xfId="0" applyNumberFormat="1" applyFont="1" applyFill="1" applyBorder="1" applyAlignment="1" applyProtection="1">
      <alignment horizontal="center" vertical="center"/>
      <protection hidden="1"/>
    </xf>
    <xf numFmtId="49" fontId="21" fillId="0" borderId="17" xfId="0" applyNumberFormat="1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7" xfId="0" applyFont="1" applyFill="1" applyBorder="1" applyAlignment="1" applyProtection="1">
      <alignment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1" fillId="0" borderId="26" xfId="0" applyFont="1" applyFill="1" applyBorder="1" applyAlignment="1" applyProtection="1">
      <alignment vertical="center"/>
      <protection hidden="1"/>
    </xf>
    <xf numFmtId="0" fontId="1" fillId="0" borderId="27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protection hidden="1"/>
    </xf>
    <xf numFmtId="0" fontId="0" fillId="0" borderId="16" xfId="0" applyFont="1" applyFill="1" applyBorder="1" applyAlignment="1" applyProtection="1">
      <protection hidden="1"/>
    </xf>
    <xf numFmtId="0" fontId="21" fillId="0" borderId="25" xfId="0" applyFont="1" applyFill="1" applyBorder="1" applyAlignment="1" applyProtection="1">
      <alignment horizontal="left" vertical="center" wrapText="1"/>
      <protection hidden="1"/>
    </xf>
    <xf numFmtId="0" fontId="21" fillId="0" borderId="25" xfId="0" applyFont="1" applyFill="1" applyBorder="1" applyAlignment="1" applyProtection="1">
      <alignment horizontal="left" vertical="center"/>
      <protection hidden="1"/>
    </xf>
    <xf numFmtId="0" fontId="21" fillId="0" borderId="26" xfId="0" applyFont="1" applyFill="1" applyBorder="1" applyAlignment="1" applyProtection="1">
      <alignment horizontal="left" vertical="center" wrapText="1"/>
      <protection hidden="1"/>
    </xf>
    <xf numFmtId="0" fontId="21" fillId="0" borderId="26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16" xfId="0" applyFont="1" applyFill="1" applyBorder="1" applyAlignment="1" applyProtection="1">
      <alignment vertical="center"/>
      <protection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22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24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21" fillId="0" borderId="23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21" fillId="0" borderId="24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Fill="1" applyBorder="1" applyAlignment="1" applyProtection="1">
      <alignment horizontal="center" vertical="center" wrapText="1"/>
      <protection hidden="1"/>
    </xf>
    <xf numFmtId="0" fontId="0" fillId="0" borderId="49" xfId="0" applyFont="1" applyFill="1" applyBorder="1" applyAlignment="1" applyProtection="1">
      <alignment horizontal="center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0" fillId="0" borderId="41" xfId="0" applyFont="1" applyFill="1" applyBorder="1" applyAlignment="1" applyProtection="1">
      <alignment horizontal="center" vertical="center"/>
      <protection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35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22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vertical="top" wrapText="1"/>
      <protection hidden="1"/>
    </xf>
    <xf numFmtId="0" fontId="21" fillId="0" borderId="22" xfId="0" applyFont="1" applyFill="1" applyBorder="1" applyAlignment="1" applyProtection="1">
      <alignment vertical="top" wrapText="1"/>
      <protection hidden="1"/>
    </xf>
    <xf numFmtId="0" fontId="21" fillId="0" borderId="24" xfId="0" applyFont="1" applyFill="1" applyBorder="1" applyAlignment="1" applyProtection="1">
      <alignment vertical="top" wrapText="1"/>
      <protection hidden="1"/>
    </xf>
    <xf numFmtId="0" fontId="21" fillId="0" borderId="12" xfId="0" applyFont="1" applyFill="1" applyBorder="1" applyAlignment="1" applyProtection="1">
      <alignment vertical="top" wrapText="1"/>
      <protection hidden="1"/>
    </xf>
    <xf numFmtId="0" fontId="21" fillId="0" borderId="0" xfId="0" applyFont="1" applyFill="1" applyBorder="1" applyAlignment="1" applyProtection="1">
      <alignment vertical="top" wrapText="1"/>
      <protection hidden="1"/>
    </xf>
    <xf numFmtId="0" fontId="21" fillId="0" borderId="13" xfId="0" applyFont="1" applyFill="1" applyBorder="1" applyAlignment="1" applyProtection="1">
      <alignment vertical="top" wrapText="1"/>
      <protection hidden="1"/>
    </xf>
    <xf numFmtId="0" fontId="21" fillId="0" borderId="24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vertical="top" wrapText="1"/>
      <protection hidden="1"/>
    </xf>
    <xf numFmtId="0" fontId="21" fillId="0" borderId="18" xfId="0" applyFont="1" applyFill="1" applyBorder="1" applyAlignment="1" applyProtection="1">
      <alignment vertical="top" wrapText="1"/>
      <protection hidden="1"/>
    </xf>
    <xf numFmtId="0" fontId="21" fillId="0" borderId="19" xfId="0" applyFont="1" applyFill="1" applyBorder="1" applyAlignment="1" applyProtection="1">
      <alignment vertical="top" wrapText="1"/>
      <protection hidden="1"/>
    </xf>
    <xf numFmtId="176" fontId="29" fillId="0" borderId="0" xfId="0" applyNumberFormat="1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 applyProtection="1">
      <alignment vertical="center"/>
      <protection locked="0" hidden="1"/>
    </xf>
    <xf numFmtId="0" fontId="29" fillId="0" borderId="16" xfId="0" applyFont="1" applyFill="1" applyBorder="1" applyAlignment="1" applyProtection="1">
      <alignment horizontal="right"/>
      <protection locked="0" hidden="1"/>
    </xf>
    <xf numFmtId="0" fontId="29" fillId="0" borderId="16" xfId="0" applyFont="1" applyFill="1" applyBorder="1" applyAlignment="1" applyProtection="1">
      <alignment vertical="center"/>
      <protection locked="0"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hidden="1"/>
    </xf>
    <xf numFmtId="0" fontId="0" fillId="0" borderId="36" xfId="0" applyFont="1" applyFill="1" applyBorder="1" applyAlignment="1" applyProtection="1">
      <alignment horizontal="center" vertical="center"/>
      <protection hidden="1"/>
    </xf>
    <xf numFmtId="0" fontId="0" fillId="0" borderId="51" xfId="0" applyFont="1" applyFill="1" applyBorder="1" applyAlignment="1" applyProtection="1">
      <alignment horizontal="center" vertical="center"/>
      <protection hidden="1"/>
    </xf>
    <xf numFmtId="0" fontId="0" fillId="0" borderId="52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locked="0" hidden="1"/>
    </xf>
    <xf numFmtId="0" fontId="0" fillId="0" borderId="36" xfId="0" applyFont="1" applyFill="1" applyBorder="1" applyAlignment="1" applyProtection="1">
      <alignment horizontal="center" vertical="center"/>
      <protection locked="0" hidden="1"/>
    </xf>
    <xf numFmtId="0" fontId="0" fillId="0" borderId="40" xfId="0" applyFont="1" applyFill="1" applyBorder="1" applyAlignment="1" applyProtection="1">
      <alignment horizontal="center" vertical="center"/>
      <protection locked="0" hidden="1"/>
    </xf>
    <xf numFmtId="0" fontId="0" fillId="0" borderId="35" xfId="0" applyFont="1" applyFill="1" applyBorder="1" applyAlignment="1" applyProtection="1">
      <alignment horizontal="center" vertical="center"/>
      <protection locked="0" hidden="1"/>
    </xf>
    <xf numFmtId="0" fontId="0" fillId="0" borderId="41" xfId="0" applyFont="1" applyFill="1" applyBorder="1" applyAlignment="1" applyProtection="1">
      <alignment horizontal="center" vertical="center"/>
      <protection locked="0" hidden="1"/>
    </xf>
    <xf numFmtId="0" fontId="0" fillId="0" borderId="42" xfId="0" applyFont="1" applyFill="1" applyBorder="1" applyAlignment="1" applyProtection="1">
      <alignment horizontal="center" vertical="center"/>
      <protection locked="0" hidden="1"/>
    </xf>
    <xf numFmtId="176" fontId="21" fillId="0" borderId="0" xfId="0" applyNumberFormat="1" applyFont="1" applyFill="1" applyBorder="1" applyAlignment="1" applyProtection="1">
      <alignment horizontal="right"/>
      <protection locked="0" hidden="1"/>
    </xf>
    <xf numFmtId="176" fontId="21" fillId="0" borderId="16" xfId="0" applyNumberFormat="1" applyFont="1" applyFill="1" applyBorder="1" applyAlignment="1" applyProtection="1">
      <alignment horizontal="right"/>
      <protection locked="0" hidden="1"/>
    </xf>
    <xf numFmtId="176" fontId="21" fillId="0" borderId="0" xfId="0" applyNumberFormat="1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16" xfId="0" applyFont="1" applyFill="1" applyBorder="1" applyAlignment="1" applyProtection="1">
      <alignment horizontal="left"/>
      <protection hidden="1"/>
    </xf>
    <xf numFmtId="0" fontId="21" fillId="0" borderId="14" xfId="0" applyFont="1" applyFill="1" applyBorder="1" applyAlignment="1" applyProtection="1">
      <alignment horizontal="center" vertical="top"/>
      <protection hidden="1"/>
    </xf>
    <xf numFmtId="0" fontId="21" fillId="0" borderId="10" xfId="0" applyFont="1" applyFill="1" applyBorder="1" applyAlignment="1" applyProtection="1">
      <alignment horizontal="center" vertical="top"/>
      <protection hidden="1"/>
    </xf>
    <xf numFmtId="0" fontId="21" fillId="0" borderId="11" xfId="0" applyFont="1" applyFill="1" applyBorder="1" applyAlignment="1" applyProtection="1">
      <alignment horizontal="center" vertical="top"/>
      <protection hidden="1"/>
    </xf>
    <xf numFmtId="0" fontId="21" fillId="0" borderId="12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 vertical="top"/>
      <protection hidden="1"/>
    </xf>
    <xf numFmtId="0" fontId="21" fillId="0" borderId="13" xfId="0" applyFont="1" applyFill="1" applyBorder="1" applyAlignment="1" applyProtection="1">
      <alignment horizontal="center" vertical="top"/>
      <protection hidden="1"/>
    </xf>
    <xf numFmtId="0" fontId="21" fillId="0" borderId="20" xfId="0" applyFont="1" applyFill="1" applyBorder="1" applyAlignment="1" applyProtection="1">
      <alignment horizontal="center" vertical="top"/>
      <protection hidden="1"/>
    </xf>
    <xf numFmtId="0" fontId="21" fillId="0" borderId="18" xfId="0" applyFont="1" applyFill="1" applyBorder="1" applyAlignment="1" applyProtection="1">
      <alignment horizontal="center" vertical="top"/>
      <protection hidden="1"/>
    </xf>
    <xf numFmtId="0" fontId="21" fillId="0" borderId="19" xfId="0" applyFont="1" applyFill="1" applyBorder="1" applyAlignment="1" applyProtection="1">
      <alignment horizontal="center" vertical="top"/>
      <protection hidden="1"/>
    </xf>
    <xf numFmtId="0" fontId="0" fillId="0" borderId="29" xfId="0" applyFont="1" applyFill="1" applyBorder="1" applyAlignment="1" applyProtection="1">
      <alignment horizontal="center" vertical="center"/>
      <protection locked="0" hidden="1"/>
    </xf>
    <xf numFmtId="0" fontId="0" fillId="0" borderId="30" xfId="0" applyFont="1" applyFill="1" applyBorder="1" applyAlignment="1" applyProtection="1">
      <alignment horizontal="center" vertical="center"/>
      <protection locked="0" hidden="1"/>
    </xf>
    <xf numFmtId="0" fontId="0" fillId="0" borderId="38" xfId="0" applyFont="1" applyFill="1" applyBorder="1" applyAlignment="1" applyProtection="1">
      <alignment horizontal="center" vertical="center"/>
      <protection locked="0" hidden="1"/>
    </xf>
    <xf numFmtId="0" fontId="21" fillId="0" borderId="39" xfId="0" applyFont="1" applyFill="1" applyBorder="1" applyAlignment="1" applyProtection="1">
      <alignment horizontal="center" vertical="center"/>
      <protection hidden="1"/>
    </xf>
    <xf numFmtId="0" fontId="21" fillId="0" borderId="40" xfId="0" applyFont="1" applyFill="1" applyBorder="1" applyAlignment="1" applyProtection="1">
      <alignment horizontal="center" vertical="center"/>
      <protection hidden="1"/>
    </xf>
    <xf numFmtId="0" fontId="21" fillId="0" borderId="41" xfId="0" applyFont="1" applyFill="1" applyBorder="1" applyAlignment="1" applyProtection="1">
      <alignment horizontal="center" vertical="center"/>
      <protection hidden="1"/>
    </xf>
    <xf numFmtId="176" fontId="22" fillId="0" borderId="0" xfId="0" applyNumberFormat="1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16" xfId="0" applyFont="1" applyFill="1" applyBorder="1" applyAlignment="1" applyProtection="1">
      <alignment horizontal="left"/>
      <protection hidden="1"/>
    </xf>
    <xf numFmtId="0" fontId="21" fillId="0" borderId="31" xfId="0" applyFont="1" applyFill="1" applyBorder="1" applyAlignment="1" applyProtection="1">
      <alignment vertical="center" wrapText="1"/>
      <protection hidden="1"/>
    </xf>
    <xf numFmtId="0" fontId="1" fillId="0" borderId="32" xfId="0" applyFont="1" applyFill="1" applyBorder="1" applyAlignment="1" applyProtection="1">
      <alignment vertical="center"/>
      <protection hidden="1"/>
    </xf>
    <xf numFmtId="0" fontId="1" fillId="0" borderId="33" xfId="0" applyFont="1" applyFill="1" applyBorder="1" applyAlignment="1" applyProtection="1">
      <alignment vertical="center"/>
      <protection hidden="1"/>
    </xf>
    <xf numFmtId="0" fontId="1" fillId="0" borderId="14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20" xfId="0" applyFont="1" applyFill="1" applyBorder="1" applyAlignment="1" applyProtection="1">
      <alignment vertical="center" wrapText="1"/>
      <protection hidden="1"/>
    </xf>
    <xf numFmtId="0" fontId="21" fillId="0" borderId="18" xfId="0" applyFont="1" applyFill="1" applyBorder="1" applyAlignment="1" applyProtection="1">
      <alignment vertical="center" wrapText="1"/>
      <protection hidden="1"/>
    </xf>
    <xf numFmtId="0" fontId="21" fillId="0" borderId="19" xfId="0" applyFont="1" applyFill="1" applyBorder="1" applyAlignment="1" applyProtection="1">
      <alignment vertical="center" wrapText="1"/>
      <protection hidden="1"/>
    </xf>
    <xf numFmtId="0" fontId="0" fillId="0" borderId="29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0" borderId="39" xfId="0" applyFont="1" applyFill="1" applyBorder="1" applyAlignment="1" applyProtection="1">
      <alignment horizontal="center" vertical="center"/>
      <protection hidden="1"/>
    </xf>
    <xf numFmtId="0" fontId="0" fillId="0" borderId="50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21" fillId="0" borderId="17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16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0" fillId="0" borderId="38" xfId="0" applyFont="1" applyFill="1" applyBorder="1" applyAlignment="1" applyProtection="1">
      <alignment horizontal="center" vertical="center"/>
      <protection hidden="1"/>
    </xf>
    <xf numFmtId="0" fontId="0" fillId="0" borderId="49" xfId="0" applyFont="1" applyFill="1" applyBorder="1" applyAlignment="1" applyProtection="1">
      <alignment horizontal="center" vertical="center"/>
      <protection locked="0" hidden="1"/>
    </xf>
    <xf numFmtId="0" fontId="0" fillId="0" borderId="34" xfId="0" applyFont="1" applyFill="1" applyBorder="1" applyAlignment="1" applyProtection="1">
      <alignment horizontal="center" vertical="center"/>
      <protection locked="0" hidden="1"/>
    </xf>
    <xf numFmtId="0" fontId="29" fillId="0" borderId="12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  <protection locked="0" hidden="1"/>
    </xf>
    <xf numFmtId="0" fontId="0" fillId="0" borderId="21" xfId="0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21" fillId="0" borderId="17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left" vertical="center"/>
      <protection hidden="1"/>
    </xf>
    <xf numFmtId="0" fontId="21" fillId="0" borderId="25" xfId="0" applyFont="1" applyFill="1" applyBorder="1" applyAlignment="1" applyProtection="1">
      <alignment vertical="center"/>
      <protection hidden="1"/>
    </xf>
    <xf numFmtId="0" fontId="21" fillId="0" borderId="26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21" fillId="0" borderId="16" xfId="0" applyFont="1" applyFill="1" applyBorder="1" applyAlignment="1" applyProtection="1">
      <protection locked="0"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51" xfId="0" applyFont="1" applyFill="1" applyBorder="1" applyAlignment="1" applyProtection="1">
      <alignment horizontal="center" vertical="center"/>
      <protection locked="0" hidden="1"/>
    </xf>
    <xf numFmtId="0" fontId="0" fillId="0" borderId="52" xfId="0" applyFont="1" applyFill="1" applyBorder="1" applyAlignment="1" applyProtection="1">
      <alignment horizontal="center" vertical="center"/>
      <protection locked="0"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49" fontId="1" fillId="0" borderId="24" xfId="0" applyNumberFormat="1" applyFont="1" applyFill="1" applyBorder="1" applyAlignment="1" applyProtection="1">
      <alignment horizontal="center" vertical="center"/>
      <protection hidden="1"/>
    </xf>
    <xf numFmtId="49" fontId="1" fillId="0" borderId="13" xfId="0" applyNumberFormat="1" applyFont="1" applyFill="1" applyBorder="1" applyAlignment="1" applyProtection="1">
      <alignment horizontal="center" vertical="center"/>
      <protection hidden="1"/>
    </xf>
    <xf numFmtId="49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left" vertical="center"/>
      <protection hidden="1"/>
    </xf>
    <xf numFmtId="0" fontId="21" fillId="0" borderId="28" xfId="0" applyFont="1" applyFill="1" applyBorder="1" applyAlignment="1" applyProtection="1">
      <alignment horizontal="left" vertical="center" wrapText="1"/>
      <protection hidden="1"/>
    </xf>
    <xf numFmtId="0" fontId="21" fillId="0" borderId="28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6" xfId="0" applyFont="1" applyFill="1" applyBorder="1" applyAlignment="1" applyProtection="1">
      <alignment horizontal="center"/>
      <protection locked="0"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29" fillId="0" borderId="16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locked="0" hidden="1"/>
    </xf>
    <xf numFmtId="0" fontId="21" fillId="0" borderId="22" xfId="0" applyFont="1" applyFill="1" applyBorder="1" applyAlignment="1" applyProtection="1">
      <alignment horizontal="left" vertical="center" shrinkToFit="1"/>
      <protection locked="0" hidden="1"/>
    </xf>
    <xf numFmtId="0" fontId="21" fillId="0" borderId="24" xfId="0" applyFont="1" applyFill="1" applyBorder="1" applyAlignment="1" applyProtection="1">
      <alignment horizontal="left" vertical="center" shrinkToFit="1"/>
      <protection locked="0" hidden="1"/>
    </xf>
    <xf numFmtId="0" fontId="21" fillId="0" borderId="12" xfId="0" applyFont="1" applyFill="1" applyBorder="1" applyAlignment="1" applyProtection="1">
      <alignment horizontal="left" vertical="center" shrinkToFit="1"/>
      <protection locked="0" hidden="1"/>
    </xf>
    <xf numFmtId="0" fontId="21" fillId="0" borderId="0" xfId="0" applyFont="1" applyFill="1" applyBorder="1" applyAlignment="1" applyProtection="1">
      <alignment horizontal="left" vertical="center" shrinkToFit="1"/>
      <protection locked="0" hidden="1"/>
    </xf>
    <xf numFmtId="0" fontId="21" fillId="0" borderId="13" xfId="0" applyFont="1" applyFill="1" applyBorder="1" applyAlignment="1" applyProtection="1">
      <alignment horizontal="left" vertical="center" shrinkToFit="1"/>
      <protection locked="0" hidden="1"/>
    </xf>
    <xf numFmtId="0" fontId="21" fillId="0" borderId="15" xfId="0" applyFont="1" applyFill="1" applyBorder="1" applyAlignment="1" applyProtection="1">
      <alignment horizontal="left" vertical="center" shrinkToFit="1"/>
      <protection locked="0" hidden="1"/>
    </xf>
    <xf numFmtId="0" fontId="21" fillId="0" borderId="16" xfId="0" applyFont="1" applyFill="1" applyBorder="1" applyAlignment="1" applyProtection="1">
      <alignment horizontal="left" vertical="center" shrinkToFit="1"/>
      <protection locked="0" hidden="1"/>
    </xf>
    <xf numFmtId="0" fontId="21" fillId="0" borderId="17" xfId="0" applyFont="1" applyFill="1" applyBorder="1" applyAlignment="1" applyProtection="1">
      <alignment horizontal="left" vertical="center" shrinkToFit="1"/>
      <protection locked="0" hidden="1"/>
    </xf>
    <xf numFmtId="0" fontId="21" fillId="0" borderId="21" xfId="0" applyFont="1" applyFill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40" xfId="33" applyFont="1" applyFill="1" applyBorder="1" applyAlignment="1" applyProtection="1">
      <alignment horizontal="center" vertical="center"/>
      <protection hidden="1"/>
    </xf>
    <xf numFmtId="38" fontId="0" fillId="0" borderId="50" xfId="33" applyFont="1" applyFill="1" applyBorder="1" applyAlignment="1" applyProtection="1">
      <alignment horizontal="center" vertical="center"/>
      <protection hidden="1"/>
    </xf>
    <xf numFmtId="38" fontId="0" fillId="0" borderId="51" xfId="33" applyFont="1" applyFill="1" applyBorder="1" applyAlignment="1" applyProtection="1">
      <alignment horizontal="center" vertical="center"/>
      <protection hidden="1"/>
    </xf>
    <xf numFmtId="0" fontId="0" fillId="0" borderId="50" xfId="0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right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15" xfId="0" applyFont="1" applyFill="1" applyBorder="1" applyAlignment="1" applyProtection="1">
      <alignment horizontal="right"/>
      <protection hidden="1"/>
    </xf>
    <xf numFmtId="0" fontId="21" fillId="0" borderId="16" xfId="0" applyFont="1" applyFill="1" applyBorder="1" applyAlignment="1" applyProtection="1">
      <alignment horizontal="right"/>
      <protection hidden="1"/>
    </xf>
    <xf numFmtId="0" fontId="21" fillId="0" borderId="31" xfId="0" applyFont="1" applyFill="1" applyBorder="1" applyAlignment="1" applyProtection="1">
      <alignment horizontal="left" vertical="center"/>
      <protection hidden="1"/>
    </xf>
    <xf numFmtId="0" fontId="21" fillId="0" borderId="32" xfId="0" applyFont="1" applyFill="1" applyBorder="1" applyAlignment="1" applyProtection="1">
      <alignment horizontal="left" vertical="center"/>
      <protection hidden="1"/>
    </xf>
    <xf numFmtId="0" fontId="21" fillId="0" borderId="33" xfId="0" applyFont="1" applyFill="1" applyBorder="1" applyAlignment="1" applyProtection="1">
      <alignment horizontal="left" vertical="center"/>
      <protection hidden="1"/>
    </xf>
    <xf numFmtId="0" fontId="21" fillId="0" borderId="23" xfId="0" applyFont="1" applyFill="1" applyBorder="1" applyAlignment="1" applyProtection="1">
      <alignment horizontal="center" vertical="center" shrinkToFit="1"/>
      <protection locked="0" hidden="1"/>
    </xf>
    <xf numFmtId="0" fontId="21" fillId="0" borderId="22" xfId="0" applyFont="1" applyFill="1" applyBorder="1" applyAlignment="1" applyProtection="1">
      <alignment horizontal="center" vertical="center" shrinkToFit="1"/>
      <protection locked="0" hidden="1"/>
    </xf>
    <xf numFmtId="0" fontId="21" fillId="0" borderId="24" xfId="0" applyFont="1" applyFill="1" applyBorder="1" applyAlignment="1" applyProtection="1">
      <alignment horizontal="center" vertical="center" shrinkToFit="1"/>
      <protection locked="0" hidden="1"/>
    </xf>
    <xf numFmtId="0" fontId="21" fillId="0" borderId="12" xfId="0" applyFont="1" applyFill="1" applyBorder="1" applyAlignment="1" applyProtection="1">
      <alignment horizontal="center" vertical="center" shrinkToFit="1"/>
      <protection locked="0" hidden="1"/>
    </xf>
    <xf numFmtId="0" fontId="21" fillId="0" borderId="0" xfId="0" applyFont="1" applyFill="1" applyBorder="1" applyAlignment="1" applyProtection="1">
      <alignment horizontal="center" vertical="center" shrinkToFit="1"/>
      <protection locked="0" hidden="1"/>
    </xf>
    <xf numFmtId="0" fontId="21" fillId="0" borderId="13" xfId="0" applyFont="1" applyFill="1" applyBorder="1" applyAlignment="1" applyProtection="1">
      <alignment horizontal="center" vertical="center" shrinkToFit="1"/>
      <protection locked="0" hidden="1"/>
    </xf>
    <xf numFmtId="0" fontId="21" fillId="0" borderId="15" xfId="0" applyFont="1" applyFill="1" applyBorder="1" applyAlignment="1" applyProtection="1">
      <alignment horizontal="center" vertical="center" shrinkToFit="1"/>
      <protection locked="0" hidden="1"/>
    </xf>
    <xf numFmtId="0" fontId="21" fillId="0" borderId="16" xfId="0" applyFont="1" applyFill="1" applyBorder="1" applyAlignment="1" applyProtection="1">
      <alignment horizontal="center" vertical="center" shrinkToFit="1"/>
      <protection locked="0" hidden="1"/>
    </xf>
    <xf numFmtId="0" fontId="21" fillId="0" borderId="17" xfId="0" applyFont="1" applyFill="1" applyBorder="1" applyAlignment="1" applyProtection="1">
      <alignment horizontal="center" vertical="center" shrinkToFit="1"/>
      <protection locked="0"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center"/>
      <protection locked="0" hidden="1"/>
    </xf>
    <xf numFmtId="0" fontId="28" fillId="0" borderId="0" xfId="0" applyFont="1" applyFill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right"/>
      <protection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0" fillId="0" borderId="16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16" xfId="0" applyFill="1" applyBorder="1" applyAlignment="1" applyProtection="1">
      <alignment horizontal="right" vertical="center"/>
      <protection hidden="1"/>
    </xf>
    <xf numFmtId="0" fontId="21" fillId="0" borderId="22" xfId="0" applyFont="1" applyFill="1" applyBorder="1" applyAlignment="1" applyProtection="1">
      <alignment vertical="center" wrapText="1" shrinkToFit="1"/>
      <protection hidden="1"/>
    </xf>
    <xf numFmtId="0" fontId="21" fillId="0" borderId="24" xfId="0" applyFont="1" applyFill="1" applyBorder="1" applyAlignment="1" applyProtection="1">
      <alignment vertical="center" wrapText="1" shrinkToFit="1"/>
      <protection hidden="1"/>
    </xf>
    <xf numFmtId="0" fontId="21" fillId="0" borderId="0" xfId="0" applyFont="1" applyFill="1" applyBorder="1" applyAlignment="1" applyProtection="1">
      <alignment vertical="center" wrapText="1" shrinkToFit="1"/>
      <protection hidden="1"/>
    </xf>
    <xf numFmtId="0" fontId="21" fillId="0" borderId="13" xfId="0" applyFont="1" applyFill="1" applyBorder="1" applyAlignment="1" applyProtection="1">
      <alignment vertical="center" wrapText="1" shrinkToFit="1"/>
      <protection hidden="1"/>
    </xf>
    <xf numFmtId="0" fontId="28" fillId="0" borderId="0" xfId="0" applyFont="1" applyFill="1" applyAlignment="1" applyProtection="1">
      <alignment horizontal="center" vertical="center"/>
      <protection locked="0" hidden="1"/>
    </xf>
    <xf numFmtId="0" fontId="0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6" xfId="0" applyFont="1" applyFill="1" applyBorder="1" applyAlignment="1" applyProtection="1">
      <alignment horizontal="right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1" fillId="0" borderId="34" xfId="0" applyFont="1" applyFill="1" applyBorder="1" applyAlignment="1" applyProtection="1">
      <alignment horizontal="center" vertical="center"/>
      <protection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1" fillId="0" borderId="52" xfId="0" applyFont="1" applyFill="1" applyBorder="1" applyAlignment="1" applyProtection="1">
      <alignment horizontal="center" vertical="center"/>
      <protection hidden="1"/>
    </xf>
    <xf numFmtId="0" fontId="21" fillId="0" borderId="49" xfId="0" applyFont="1" applyFill="1" applyBorder="1" applyAlignment="1" applyProtection="1">
      <alignment horizontal="center" vertical="center" wrapText="1"/>
      <protection hidden="1"/>
    </xf>
    <xf numFmtId="0" fontId="21" fillId="0" borderId="40" xfId="0" applyFont="1" applyFill="1" applyBorder="1" applyAlignment="1" applyProtection="1">
      <alignment horizontal="center" vertical="center" wrapText="1"/>
      <protection hidden="1"/>
    </xf>
    <xf numFmtId="0" fontId="21" fillId="0" borderId="51" xfId="0" applyFont="1" applyFill="1" applyBorder="1" applyAlignment="1" applyProtection="1">
      <alignment horizontal="center" vertical="center" wrapText="1"/>
      <protection hidden="1"/>
    </xf>
    <xf numFmtId="0" fontId="21" fillId="0" borderId="43" xfId="0" applyFont="1" applyFill="1" applyBorder="1" applyAlignment="1" applyProtection="1">
      <alignment horizontal="center" vertical="center"/>
      <protection hidden="1"/>
    </xf>
    <xf numFmtId="0" fontId="21" fillId="0" borderId="44" xfId="0" applyFont="1" applyFill="1" applyBorder="1" applyAlignment="1" applyProtection="1">
      <alignment vertical="center"/>
      <protection hidden="1"/>
    </xf>
    <xf numFmtId="0" fontId="21" fillId="0" borderId="43" xfId="0" applyFont="1" applyFill="1" applyBorder="1" applyAlignment="1" applyProtection="1">
      <alignment vertical="center"/>
      <protection hidden="1"/>
    </xf>
    <xf numFmtId="0" fontId="21" fillId="0" borderId="44" xfId="0" applyFont="1" applyFill="1" applyBorder="1" applyAlignment="1" applyProtection="1">
      <alignment horizontal="center" vertical="center"/>
      <protection hidden="1"/>
    </xf>
    <xf numFmtId="0" fontId="21" fillId="0" borderId="45" xfId="0" applyFont="1" applyFill="1" applyBorder="1" applyAlignment="1" applyProtection="1">
      <alignment vertical="center"/>
      <protection hidden="1"/>
    </xf>
    <xf numFmtId="0" fontId="20" fillId="0" borderId="21" xfId="0" applyFont="1" applyFill="1" applyBorder="1">
      <alignment vertical="center"/>
    </xf>
    <xf numFmtId="0" fontId="21" fillId="0" borderId="23" xfId="0" applyFont="1" applyFill="1" applyBorder="1" applyAlignment="1" applyProtection="1">
      <alignment vertical="center" wrapText="1"/>
      <protection hidden="1"/>
    </xf>
    <xf numFmtId="0" fontId="21" fillId="0" borderId="22" xfId="0" applyFont="1" applyFill="1" applyBorder="1" applyAlignment="1" applyProtection="1">
      <alignment vertical="center" wrapText="1"/>
      <protection hidden="1"/>
    </xf>
    <xf numFmtId="0" fontId="21" fillId="0" borderId="24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 wrapText="1" shrinkToFit="1"/>
      <protection hidden="1"/>
    </xf>
    <xf numFmtId="0" fontId="21" fillId="0" borderId="11" xfId="0" applyFont="1" applyFill="1" applyBorder="1" applyAlignment="1" applyProtection="1">
      <alignment vertical="center" wrapText="1" shrinkToFit="1"/>
      <protection hidden="1"/>
    </xf>
    <xf numFmtId="0" fontId="29" fillId="0" borderId="16" xfId="0" applyFont="1" applyFill="1" applyBorder="1" applyAlignment="1" applyProtection="1">
      <alignment horizontal="center" vertical="center" wrapText="1"/>
      <protection hidden="1"/>
    </xf>
    <xf numFmtId="0" fontId="29" fillId="0" borderId="18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02750764-16B4-45B5-9491-DB741014B75A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CC844BD3-8600-45DD-95DF-D9A6907F5EB7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995"/>
  <sheetViews>
    <sheetView showGridLines="0" showRowColHeaders="0" tabSelected="1" topLeftCell="D1" zoomScaleNormal="100" workbookViewId="0">
      <selection activeCell="R8" sqref="R8:AN11"/>
    </sheetView>
  </sheetViews>
  <sheetFormatPr defaultColWidth="0" defaultRowHeight="13.5" zeroHeight="1"/>
  <cols>
    <col min="1" max="3" width="1.625" style="23" hidden="1" customWidth="1"/>
    <col min="4" max="4" width="1.625" style="23" customWidth="1"/>
    <col min="5" max="89" width="1.25" style="23" customWidth="1"/>
    <col min="90" max="90" width="1.375" style="23" customWidth="1"/>
    <col min="91" max="119" width="5.625" style="3" hidden="1" customWidth="1"/>
    <col min="120" max="16384" width="9" style="3" hidden="1"/>
  </cols>
  <sheetData>
    <row r="1" spans="5:93" ht="8.1" customHeight="1"/>
    <row r="2" spans="5:93" ht="8.1" customHeight="1"/>
    <row r="3" spans="5:93" ht="8.1" customHeight="1">
      <c r="E3" s="312" t="s">
        <v>12</v>
      </c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  <c r="CH3" s="313"/>
      <c r="CI3" s="313"/>
      <c r="CJ3" s="313"/>
      <c r="CK3" s="313"/>
    </row>
    <row r="4" spans="5:93" ht="8.1" customHeight="1"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</row>
    <row r="5" spans="5:93" ht="8.1" customHeight="1"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T5" s="26"/>
      <c r="U5" s="26"/>
      <c r="V5" s="26"/>
      <c r="W5" s="26"/>
      <c r="X5" s="26"/>
      <c r="Y5" s="26"/>
      <c r="Z5" s="26"/>
      <c r="AA5" s="378" t="s">
        <v>51</v>
      </c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88" t="s">
        <v>71</v>
      </c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78" t="s">
        <v>66</v>
      </c>
      <c r="AY5" s="378"/>
      <c r="AZ5" s="378"/>
      <c r="BA5" s="378"/>
      <c r="BB5" s="378"/>
      <c r="BC5" s="378"/>
      <c r="BD5" s="378"/>
      <c r="BE5" s="378"/>
      <c r="BF5" s="378"/>
      <c r="BG5" s="378" t="str">
        <f>IF(OR(AL5="認定番号",AL5=""),"？",VLOOKUP(AL5,CY27:CZ36,2,FALSE))</f>
        <v>？</v>
      </c>
      <c r="BH5" s="378"/>
      <c r="BI5" s="378"/>
      <c r="BJ5" s="378"/>
      <c r="BK5" s="378"/>
      <c r="BL5" s="378"/>
      <c r="BM5" s="378"/>
      <c r="BN5" s="378"/>
      <c r="BO5" s="378"/>
      <c r="BP5" s="378"/>
      <c r="BQ5" s="26"/>
      <c r="BR5" s="26"/>
      <c r="BS5" s="26"/>
      <c r="BT5" s="26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4"/>
      <c r="CN5" s="4"/>
      <c r="CO5" s="4"/>
    </row>
    <row r="6" spans="5:93" ht="8.1" customHeight="1"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S6" s="26"/>
      <c r="T6" s="26"/>
      <c r="U6" s="26"/>
      <c r="V6" s="26"/>
      <c r="W6" s="26"/>
      <c r="X6" s="26"/>
      <c r="Y6" s="26"/>
      <c r="Z6" s="26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26"/>
      <c r="BR6" s="26"/>
      <c r="BS6" s="26"/>
      <c r="BT6" s="26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4"/>
      <c r="CN6" s="4"/>
      <c r="CO6" s="4"/>
    </row>
    <row r="7" spans="5:93" ht="8.1" customHeight="1"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</row>
    <row r="8" spans="5:93" ht="8.1" customHeight="1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27"/>
      <c r="AP8" s="27"/>
      <c r="AQ8" s="389" t="s">
        <v>69</v>
      </c>
      <c r="AR8" s="390"/>
      <c r="AS8" s="390"/>
      <c r="AT8" s="390"/>
      <c r="AU8" s="390"/>
      <c r="AV8" s="390"/>
      <c r="AW8" s="282"/>
      <c r="AX8" s="282"/>
      <c r="AY8" s="282"/>
      <c r="AZ8" s="282"/>
      <c r="BA8" s="282"/>
      <c r="BB8" s="154" t="s">
        <v>67</v>
      </c>
      <c r="BC8" s="154"/>
      <c r="BD8" s="154"/>
      <c r="BE8" s="154"/>
      <c r="BF8" s="154"/>
      <c r="BG8" s="27"/>
      <c r="BH8" s="27"/>
      <c r="BI8" s="27"/>
      <c r="BJ8" s="27"/>
      <c r="BK8" s="27"/>
      <c r="BL8" s="27"/>
      <c r="BM8" s="27"/>
      <c r="BN8" s="396" t="s">
        <v>171</v>
      </c>
      <c r="BO8" s="396"/>
      <c r="BP8" s="396"/>
      <c r="BQ8" s="396"/>
      <c r="BR8" s="396"/>
      <c r="BS8" s="396"/>
      <c r="BT8" s="396"/>
      <c r="BU8" s="396"/>
      <c r="BV8" s="396"/>
      <c r="BW8" s="396"/>
      <c r="BX8" s="396"/>
      <c r="BY8" s="396"/>
      <c r="BZ8" s="396"/>
      <c r="CA8" s="396"/>
      <c r="CB8" s="396"/>
      <c r="CC8" s="396"/>
      <c r="CD8" s="396"/>
      <c r="CE8" s="396"/>
      <c r="CF8" s="396"/>
      <c r="CG8" s="396"/>
      <c r="CH8" s="396"/>
      <c r="CI8" s="396"/>
      <c r="CJ8" s="396"/>
      <c r="CK8" s="396"/>
    </row>
    <row r="9" spans="5:93" ht="8.1" customHeight="1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27"/>
      <c r="AP9" s="27"/>
      <c r="AQ9" s="391"/>
      <c r="AR9" s="391"/>
      <c r="AS9" s="391"/>
      <c r="AT9" s="391"/>
      <c r="AU9" s="391"/>
      <c r="AV9" s="391"/>
      <c r="AW9" s="284"/>
      <c r="AX9" s="284"/>
      <c r="AY9" s="284"/>
      <c r="AZ9" s="284"/>
      <c r="BA9" s="284"/>
      <c r="BB9" s="155"/>
      <c r="BC9" s="155"/>
      <c r="BD9" s="155"/>
      <c r="BE9" s="155"/>
      <c r="BF9" s="155"/>
      <c r="BG9" s="27"/>
      <c r="BH9" s="27"/>
      <c r="BI9" s="27"/>
      <c r="BJ9" s="27"/>
      <c r="BK9" s="27"/>
      <c r="BL9" s="27"/>
      <c r="BM9" s="27"/>
      <c r="BN9" s="396"/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6"/>
      <c r="CC9" s="396"/>
      <c r="CD9" s="396"/>
      <c r="CE9" s="396"/>
      <c r="CF9" s="396"/>
      <c r="CG9" s="396"/>
      <c r="CH9" s="396"/>
      <c r="CI9" s="396"/>
      <c r="CJ9" s="396"/>
      <c r="CK9" s="396"/>
    </row>
    <row r="10" spans="5:93" ht="8.1" customHeight="1">
      <c r="F10" s="121" t="s">
        <v>19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19" t="s">
        <v>20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Q10" s="360" t="s">
        <v>70</v>
      </c>
      <c r="AR10" s="382"/>
      <c r="AS10" s="382"/>
      <c r="AT10" s="382"/>
      <c r="AU10" s="382"/>
      <c r="AV10" s="382"/>
      <c r="AW10" s="338"/>
      <c r="AX10" s="338"/>
      <c r="AY10" s="338"/>
      <c r="AZ10" s="338"/>
      <c r="BA10" s="338"/>
      <c r="BB10" s="380" t="s">
        <v>50</v>
      </c>
      <c r="BC10" s="380"/>
      <c r="BD10" s="380"/>
      <c r="BE10" s="380"/>
      <c r="BF10" s="380"/>
      <c r="BG10" s="27"/>
      <c r="BH10" s="27"/>
      <c r="BI10" s="27"/>
      <c r="BJ10" s="27"/>
      <c r="BK10" s="27"/>
      <c r="BL10" s="27"/>
      <c r="BM10" s="27"/>
    </row>
    <row r="11" spans="5:93" ht="8.1" customHeight="1"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0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Q11" s="383"/>
      <c r="AR11" s="383"/>
      <c r="AS11" s="383"/>
      <c r="AT11" s="383"/>
      <c r="AU11" s="383"/>
      <c r="AV11" s="383"/>
      <c r="AW11" s="339"/>
      <c r="AX11" s="339"/>
      <c r="AY11" s="339"/>
      <c r="AZ11" s="339"/>
      <c r="BA11" s="339"/>
      <c r="BB11" s="381"/>
      <c r="BC11" s="381"/>
      <c r="BD11" s="381"/>
      <c r="BE11" s="381"/>
      <c r="BF11" s="381"/>
      <c r="BG11" s="27"/>
      <c r="BH11" s="27"/>
      <c r="BI11" s="27"/>
      <c r="BJ11" s="27"/>
      <c r="BK11" s="27"/>
      <c r="BL11" s="27"/>
      <c r="BM11" s="27"/>
    </row>
    <row r="12" spans="5:93" ht="8.1" customHeight="1">
      <c r="F12" s="123" t="s">
        <v>18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19" t="s">
        <v>20</v>
      </c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Q12" s="379" t="s">
        <v>101</v>
      </c>
      <c r="AR12" s="379"/>
      <c r="AS12" s="379"/>
      <c r="AT12" s="379"/>
      <c r="AU12" s="379"/>
      <c r="AV12" s="379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27"/>
      <c r="BH12" s="27"/>
      <c r="BI12" s="27"/>
      <c r="BJ12" s="27"/>
      <c r="BK12" s="27"/>
      <c r="BL12" s="27"/>
      <c r="BM12" s="27"/>
      <c r="BO12" s="212" t="s">
        <v>16</v>
      </c>
      <c r="BP12" s="212"/>
      <c r="BQ12" s="212"/>
      <c r="BR12" s="212"/>
      <c r="BS12" s="212"/>
      <c r="BT12" s="212"/>
      <c r="BU12" s="212"/>
      <c r="BV12" s="212"/>
      <c r="BW12" s="397"/>
      <c r="BX12" s="397"/>
      <c r="BY12" s="397"/>
      <c r="BZ12" s="397"/>
      <c r="CA12" s="397"/>
      <c r="CB12" s="397"/>
      <c r="CC12" s="397"/>
      <c r="CD12" s="397"/>
      <c r="CE12" s="397"/>
      <c r="CF12" s="397"/>
      <c r="CG12" s="397"/>
      <c r="CH12" s="397"/>
      <c r="CI12" s="212" t="s">
        <v>28</v>
      </c>
      <c r="CJ12" s="212"/>
      <c r="CK12" s="212"/>
    </row>
    <row r="13" spans="5:93" ht="8.1" customHeight="1"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0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Q13" s="362"/>
      <c r="AR13" s="362"/>
      <c r="AS13" s="362"/>
      <c r="AT13" s="362"/>
      <c r="AU13" s="362"/>
      <c r="AV13" s="362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27"/>
      <c r="BH13" s="27"/>
      <c r="BI13" s="27"/>
      <c r="BJ13" s="27"/>
      <c r="BK13" s="27"/>
      <c r="BL13" s="27"/>
      <c r="BM13" s="27"/>
      <c r="BO13" s="315"/>
      <c r="BP13" s="315"/>
      <c r="BQ13" s="315"/>
      <c r="BR13" s="315"/>
      <c r="BS13" s="315"/>
      <c r="BT13" s="315"/>
      <c r="BU13" s="315"/>
      <c r="BV13" s="315"/>
      <c r="BW13" s="398"/>
      <c r="BX13" s="398"/>
      <c r="BY13" s="398"/>
      <c r="BZ13" s="398"/>
      <c r="CA13" s="398"/>
      <c r="CB13" s="398"/>
      <c r="CC13" s="398"/>
      <c r="CD13" s="398"/>
      <c r="CE13" s="398"/>
      <c r="CF13" s="398"/>
      <c r="CG13" s="398"/>
      <c r="CH13" s="398"/>
      <c r="CI13" s="315"/>
      <c r="CJ13" s="315"/>
      <c r="CK13" s="315"/>
    </row>
    <row r="14" spans="5:93" ht="8.1" customHeight="1"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</row>
    <row r="15" spans="5:93" ht="8.1" customHeight="1">
      <c r="E15" s="139" t="s">
        <v>0</v>
      </c>
      <c r="F15" s="140"/>
      <c r="G15" s="140"/>
      <c r="H15" s="140"/>
      <c r="I15" s="140"/>
      <c r="J15" s="140"/>
      <c r="K15" s="140"/>
      <c r="L15" s="141"/>
      <c r="M15" s="148" t="s">
        <v>1</v>
      </c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8" t="s">
        <v>4</v>
      </c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8" t="s">
        <v>3</v>
      </c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392" t="s">
        <v>5</v>
      </c>
      <c r="BI15" s="393"/>
      <c r="BJ15" s="393"/>
      <c r="BK15" s="393"/>
      <c r="BL15" s="393"/>
      <c r="BM15" s="393"/>
      <c r="BN15" s="393"/>
      <c r="BO15" s="393"/>
      <c r="BP15" s="393"/>
      <c r="BQ15" s="393"/>
      <c r="BR15" s="393"/>
      <c r="BS15" s="393"/>
      <c r="BT15" s="393"/>
      <c r="BU15" s="393"/>
      <c r="BV15" s="393"/>
      <c r="BW15" s="294" t="s">
        <v>6</v>
      </c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399"/>
    </row>
    <row r="16" spans="5:93" ht="8.1" customHeight="1">
      <c r="E16" s="142"/>
      <c r="F16" s="143"/>
      <c r="G16" s="143"/>
      <c r="H16" s="143"/>
      <c r="I16" s="143"/>
      <c r="J16" s="143"/>
      <c r="K16" s="143"/>
      <c r="L16" s="144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393"/>
      <c r="BI16" s="393"/>
      <c r="BJ16" s="393"/>
      <c r="BK16" s="393"/>
      <c r="BL16" s="393"/>
      <c r="BM16" s="393"/>
      <c r="BN16" s="393"/>
      <c r="BO16" s="393"/>
      <c r="BP16" s="393"/>
      <c r="BQ16" s="393"/>
      <c r="BR16" s="393"/>
      <c r="BS16" s="393"/>
      <c r="BT16" s="393"/>
      <c r="BU16" s="393"/>
      <c r="BV16" s="393"/>
      <c r="BW16" s="400"/>
      <c r="BX16" s="375"/>
      <c r="BY16" s="375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401"/>
    </row>
    <row r="17" spans="3:118" ht="8.1" customHeight="1">
      <c r="E17" s="142"/>
      <c r="F17" s="143"/>
      <c r="G17" s="143"/>
      <c r="H17" s="143"/>
      <c r="I17" s="143"/>
      <c r="J17" s="143"/>
      <c r="K17" s="143"/>
      <c r="L17" s="144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393"/>
      <c r="BI17" s="393"/>
      <c r="BJ17" s="393"/>
      <c r="BK17" s="393"/>
      <c r="BL17" s="393"/>
      <c r="BM17" s="393"/>
      <c r="BN17" s="393"/>
      <c r="BO17" s="393"/>
      <c r="BP17" s="393"/>
      <c r="BQ17" s="393"/>
      <c r="BR17" s="393"/>
      <c r="BS17" s="393"/>
      <c r="BT17" s="393"/>
      <c r="BU17" s="393"/>
      <c r="BV17" s="393"/>
      <c r="BW17" s="405" t="s">
        <v>13</v>
      </c>
      <c r="BX17" s="406"/>
      <c r="BY17" s="406"/>
      <c r="BZ17" s="406"/>
      <c r="CA17" s="406"/>
      <c r="CB17" s="402" t="s">
        <v>33</v>
      </c>
      <c r="CC17" s="402"/>
      <c r="CD17" s="402"/>
      <c r="CE17" s="402"/>
      <c r="CF17" s="402"/>
      <c r="CG17" s="408" t="s">
        <v>14</v>
      </c>
      <c r="CH17" s="406"/>
      <c r="CI17" s="406"/>
      <c r="CJ17" s="406"/>
      <c r="CK17" s="409"/>
    </row>
    <row r="18" spans="3:118" ht="8.1" customHeight="1">
      <c r="E18" s="142"/>
      <c r="F18" s="143"/>
      <c r="G18" s="143"/>
      <c r="H18" s="143"/>
      <c r="I18" s="143"/>
      <c r="J18" s="143"/>
      <c r="K18" s="143"/>
      <c r="L18" s="144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405"/>
      <c r="BX18" s="406"/>
      <c r="BY18" s="406"/>
      <c r="BZ18" s="406"/>
      <c r="CA18" s="406"/>
      <c r="CB18" s="403"/>
      <c r="CC18" s="403"/>
      <c r="CD18" s="403"/>
      <c r="CE18" s="403"/>
      <c r="CF18" s="403"/>
      <c r="CG18" s="408"/>
      <c r="CH18" s="406"/>
      <c r="CI18" s="406"/>
      <c r="CJ18" s="406"/>
      <c r="CK18" s="409"/>
      <c r="CU18" s="5"/>
      <c r="CV18" s="5"/>
    </row>
    <row r="19" spans="3:118" ht="8.1" customHeight="1">
      <c r="E19" s="145"/>
      <c r="F19" s="146"/>
      <c r="G19" s="146"/>
      <c r="H19" s="146"/>
      <c r="I19" s="146"/>
      <c r="J19" s="146"/>
      <c r="K19" s="146"/>
      <c r="L19" s="147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393"/>
      <c r="BI19" s="393"/>
      <c r="BJ19" s="393"/>
      <c r="BK19" s="393"/>
      <c r="BL19" s="393"/>
      <c r="BM19" s="393"/>
      <c r="BN19" s="393"/>
      <c r="BO19" s="393"/>
      <c r="BP19" s="393"/>
      <c r="BQ19" s="393"/>
      <c r="BR19" s="393"/>
      <c r="BS19" s="393"/>
      <c r="BT19" s="393"/>
      <c r="BU19" s="393"/>
      <c r="BV19" s="393"/>
      <c r="BW19" s="407"/>
      <c r="BX19" s="406"/>
      <c r="BY19" s="406"/>
      <c r="BZ19" s="406"/>
      <c r="CA19" s="406"/>
      <c r="CB19" s="404"/>
      <c r="CC19" s="404"/>
      <c r="CD19" s="404"/>
      <c r="CE19" s="404"/>
      <c r="CF19" s="404"/>
      <c r="CG19" s="406"/>
      <c r="CH19" s="406"/>
      <c r="CI19" s="406"/>
      <c r="CJ19" s="406"/>
      <c r="CK19" s="409"/>
      <c r="CU19" s="6"/>
      <c r="CV19" s="6"/>
      <c r="CX19" s="7"/>
    </row>
    <row r="20" spans="3:118" ht="8.1" customHeight="1">
      <c r="E20" s="133" t="s">
        <v>22</v>
      </c>
      <c r="F20" s="134"/>
      <c r="G20" s="411" t="s">
        <v>155</v>
      </c>
      <c r="H20" s="412"/>
      <c r="I20" s="412"/>
      <c r="J20" s="412"/>
      <c r="K20" s="412"/>
      <c r="L20" s="413"/>
      <c r="M20" s="411" t="s">
        <v>42</v>
      </c>
      <c r="N20" s="412"/>
      <c r="O20" s="412"/>
      <c r="P20" s="412"/>
      <c r="Q20" s="412"/>
      <c r="R20" s="412"/>
      <c r="S20" s="412"/>
      <c r="T20" s="412"/>
      <c r="U20" s="412"/>
      <c r="V20" s="412"/>
      <c r="W20" s="413"/>
      <c r="X20" s="411" t="s">
        <v>156</v>
      </c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13"/>
      <c r="AK20" s="394"/>
      <c r="AL20" s="395"/>
      <c r="AM20" s="384" t="s">
        <v>127</v>
      </c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5"/>
      <c r="BH20" s="124" t="s">
        <v>126</v>
      </c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6"/>
      <c r="BW20" s="294" t="str">
        <f>IF(AND(BI28="",BI23=""),"",(IF(OR(BI28=AP28,BI23=AP23),"○","")))</f>
        <v/>
      </c>
      <c r="BX20" s="192"/>
      <c r="BY20" s="192"/>
      <c r="BZ20" s="192"/>
      <c r="CA20" s="192"/>
      <c r="CB20" s="192" t="s">
        <v>36</v>
      </c>
      <c r="CC20" s="192"/>
      <c r="CD20" s="192"/>
      <c r="CE20" s="192"/>
      <c r="CF20" s="192"/>
      <c r="CG20" s="192" t="str">
        <f>IF(AND(BI28="",BI23=""),"",(IF(NOT(OR(BI28=AP28,BI23=AP23)),"○","")))</f>
        <v/>
      </c>
      <c r="CH20" s="192"/>
      <c r="CI20" s="192"/>
      <c r="CJ20" s="192"/>
      <c r="CK20" s="195"/>
      <c r="CU20" s="6"/>
      <c r="CV20" s="6"/>
      <c r="CZ20" s="8"/>
    </row>
    <row r="21" spans="3:118" ht="8.1" customHeight="1">
      <c r="C21" s="25"/>
      <c r="D21" s="25"/>
      <c r="E21" s="135"/>
      <c r="F21" s="136"/>
      <c r="G21" s="265"/>
      <c r="H21" s="266"/>
      <c r="I21" s="266"/>
      <c r="J21" s="266"/>
      <c r="K21" s="266"/>
      <c r="L21" s="267"/>
      <c r="M21" s="265"/>
      <c r="N21" s="266"/>
      <c r="O21" s="266"/>
      <c r="P21" s="266"/>
      <c r="Q21" s="266"/>
      <c r="R21" s="266"/>
      <c r="S21" s="266"/>
      <c r="T21" s="266"/>
      <c r="U21" s="266"/>
      <c r="V21" s="266"/>
      <c r="W21" s="267"/>
      <c r="X21" s="265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7"/>
      <c r="AK21" s="327"/>
      <c r="AL21" s="37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7"/>
      <c r="BH21" s="127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9"/>
      <c r="BW21" s="27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6"/>
      <c r="CU21" s="6"/>
      <c r="CV21" s="6"/>
      <c r="CX21" s="7"/>
      <c r="CZ21" s="8"/>
    </row>
    <row r="22" spans="3:118" ht="8.1" customHeight="1">
      <c r="C22" s="25"/>
      <c r="D22" s="25"/>
      <c r="E22" s="135"/>
      <c r="F22" s="136"/>
      <c r="G22" s="265"/>
      <c r="H22" s="266"/>
      <c r="I22" s="266"/>
      <c r="J22" s="266"/>
      <c r="K22" s="266"/>
      <c r="L22" s="267"/>
      <c r="M22" s="265"/>
      <c r="N22" s="266"/>
      <c r="O22" s="266"/>
      <c r="P22" s="266"/>
      <c r="Q22" s="266"/>
      <c r="R22" s="266"/>
      <c r="S22" s="266"/>
      <c r="T22" s="266"/>
      <c r="U22" s="266"/>
      <c r="V22" s="266"/>
      <c r="W22" s="267"/>
      <c r="X22" s="265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7"/>
      <c r="AK22" s="327"/>
      <c r="AL22" s="37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7"/>
      <c r="BH22" s="127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9"/>
      <c r="BW22" s="272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6"/>
      <c r="CU22" s="6"/>
      <c r="CV22" s="6"/>
      <c r="CX22" s="7"/>
      <c r="CZ22" s="8"/>
    </row>
    <row r="23" spans="3:118" ht="8.1" customHeight="1">
      <c r="C23" s="25"/>
      <c r="D23" s="25"/>
      <c r="E23" s="135"/>
      <c r="F23" s="136"/>
      <c r="G23" s="265"/>
      <c r="H23" s="266"/>
      <c r="I23" s="266"/>
      <c r="J23" s="266"/>
      <c r="K23" s="266"/>
      <c r="L23" s="267"/>
      <c r="M23" s="265"/>
      <c r="N23" s="266"/>
      <c r="O23" s="266"/>
      <c r="P23" s="266"/>
      <c r="Q23" s="266"/>
      <c r="R23" s="266"/>
      <c r="S23" s="266"/>
      <c r="T23" s="266"/>
      <c r="U23" s="266"/>
      <c r="V23" s="266"/>
      <c r="W23" s="267"/>
      <c r="X23" s="265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7"/>
      <c r="AK23" s="33"/>
      <c r="AL23" s="212" t="s">
        <v>119</v>
      </c>
      <c r="AM23" s="212"/>
      <c r="AN23" s="212"/>
      <c r="AO23" s="212"/>
      <c r="AP23" s="299" t="str">
        <f>IF(OR(AL5="認定番号",AL5=""),"?",VLOOKUP(AL5,CY27:DN36,5,FALSE))</f>
        <v>?</v>
      </c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34"/>
      <c r="BD23" s="35"/>
      <c r="BE23" s="35"/>
      <c r="BF23" s="35"/>
      <c r="BG23" s="36"/>
      <c r="BH23" s="35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35"/>
      <c r="BU23" s="35"/>
      <c r="BV23" s="35"/>
      <c r="BW23" s="272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6"/>
      <c r="CU23" s="6"/>
      <c r="CV23" s="6"/>
      <c r="CX23" s="7"/>
      <c r="CZ23" s="8"/>
    </row>
    <row r="24" spans="3:118" ht="8.1" customHeight="1">
      <c r="C24" s="25"/>
      <c r="D24" s="25"/>
      <c r="E24" s="135"/>
      <c r="F24" s="136"/>
      <c r="G24" s="265"/>
      <c r="H24" s="266"/>
      <c r="I24" s="266"/>
      <c r="J24" s="266"/>
      <c r="K24" s="266"/>
      <c r="L24" s="267"/>
      <c r="M24" s="265"/>
      <c r="N24" s="266"/>
      <c r="O24" s="266"/>
      <c r="P24" s="266"/>
      <c r="Q24" s="266"/>
      <c r="R24" s="266"/>
      <c r="S24" s="266"/>
      <c r="T24" s="266"/>
      <c r="U24" s="266"/>
      <c r="V24" s="266"/>
      <c r="W24" s="267"/>
      <c r="X24" s="265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7"/>
      <c r="AK24" s="37"/>
      <c r="AL24" s="222"/>
      <c r="AM24" s="222"/>
      <c r="AN24" s="222"/>
      <c r="AO24" s="222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38"/>
      <c r="BD24" s="35"/>
      <c r="BE24" s="35"/>
      <c r="BF24" s="35"/>
      <c r="BG24" s="36"/>
      <c r="BH24" s="35"/>
      <c r="BI24" s="419"/>
      <c r="BJ24" s="419"/>
      <c r="BK24" s="419"/>
      <c r="BL24" s="419"/>
      <c r="BM24" s="419"/>
      <c r="BN24" s="419"/>
      <c r="BO24" s="419"/>
      <c r="BP24" s="419"/>
      <c r="BQ24" s="419"/>
      <c r="BR24" s="419"/>
      <c r="BS24" s="419"/>
      <c r="BT24" s="35"/>
      <c r="BU24" s="35"/>
      <c r="BV24" s="35"/>
      <c r="BW24" s="272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6"/>
      <c r="CU24" s="6"/>
      <c r="CV24" s="6"/>
      <c r="CX24" s="7"/>
      <c r="CZ24" s="8"/>
    </row>
    <row r="25" spans="3:118" ht="8.1" customHeight="1">
      <c r="C25" s="25"/>
      <c r="D25" s="25"/>
      <c r="E25" s="135"/>
      <c r="F25" s="136"/>
      <c r="G25" s="265"/>
      <c r="H25" s="266"/>
      <c r="I25" s="266"/>
      <c r="J25" s="266"/>
      <c r="K25" s="266"/>
      <c r="L25" s="267"/>
      <c r="M25" s="265"/>
      <c r="N25" s="266"/>
      <c r="O25" s="266"/>
      <c r="P25" s="266"/>
      <c r="Q25" s="266"/>
      <c r="R25" s="266"/>
      <c r="S25" s="266"/>
      <c r="T25" s="266"/>
      <c r="U25" s="266"/>
      <c r="V25" s="266"/>
      <c r="W25" s="267"/>
      <c r="X25" s="265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7"/>
      <c r="AK25" s="327"/>
      <c r="AL25" s="376"/>
      <c r="AM25" s="386" t="s">
        <v>128</v>
      </c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415"/>
      <c r="BD25" s="415"/>
      <c r="BE25" s="415"/>
      <c r="BF25" s="415"/>
      <c r="BG25" s="416"/>
      <c r="BH25" s="414" t="s">
        <v>158</v>
      </c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288"/>
      <c r="BU25" s="288"/>
      <c r="BV25" s="289"/>
      <c r="BW25" s="272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6"/>
      <c r="CU25" s="6"/>
      <c r="CV25" s="6"/>
      <c r="CX25" s="7"/>
      <c r="CZ25" s="8"/>
    </row>
    <row r="26" spans="3:118" ht="8.1" customHeight="1">
      <c r="E26" s="135"/>
      <c r="F26" s="136"/>
      <c r="G26" s="265"/>
      <c r="H26" s="266"/>
      <c r="I26" s="266"/>
      <c r="J26" s="266"/>
      <c r="K26" s="266"/>
      <c r="L26" s="267"/>
      <c r="M26" s="265"/>
      <c r="N26" s="266"/>
      <c r="O26" s="266"/>
      <c r="P26" s="266"/>
      <c r="Q26" s="266"/>
      <c r="R26" s="266"/>
      <c r="S26" s="266"/>
      <c r="T26" s="266"/>
      <c r="U26" s="266"/>
      <c r="V26" s="266"/>
      <c r="W26" s="267"/>
      <c r="X26" s="265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7"/>
      <c r="AK26" s="327"/>
      <c r="AL26" s="37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7"/>
      <c r="BH26" s="127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9"/>
      <c r="BW26" s="272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6"/>
      <c r="CR26" s="10"/>
      <c r="CS26" s="10"/>
      <c r="CT26" s="10"/>
      <c r="CU26" s="10"/>
      <c r="CV26" s="10"/>
      <c r="CW26" s="10"/>
      <c r="CY26" s="1" t="s">
        <v>71</v>
      </c>
      <c r="CZ26" s="11" t="s">
        <v>42</v>
      </c>
      <c r="DA26" s="1" t="s">
        <v>72</v>
      </c>
      <c r="DB26" s="1" t="s">
        <v>74</v>
      </c>
      <c r="DC26" s="1"/>
      <c r="DD26" s="309" t="s">
        <v>78</v>
      </c>
      <c r="DE26" s="309"/>
      <c r="DF26" s="309"/>
      <c r="DG26" s="305" t="s">
        <v>98</v>
      </c>
      <c r="DH26" s="306"/>
      <c r="DI26" s="306"/>
      <c r="DJ26" s="306"/>
      <c r="DK26" s="306"/>
      <c r="DL26" s="306"/>
      <c r="DM26" s="306"/>
      <c r="DN26" s="307"/>
    </row>
    <row r="27" spans="3:118" ht="8.1" customHeight="1">
      <c r="E27" s="135"/>
      <c r="F27" s="136"/>
      <c r="G27" s="265"/>
      <c r="H27" s="266"/>
      <c r="I27" s="266"/>
      <c r="J27" s="266"/>
      <c r="K27" s="266"/>
      <c r="L27" s="267"/>
      <c r="M27" s="265"/>
      <c r="N27" s="266"/>
      <c r="O27" s="266"/>
      <c r="P27" s="266"/>
      <c r="Q27" s="266"/>
      <c r="R27" s="266"/>
      <c r="S27" s="266"/>
      <c r="T27" s="266"/>
      <c r="U27" s="266"/>
      <c r="V27" s="266"/>
      <c r="W27" s="267"/>
      <c r="X27" s="265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7"/>
      <c r="AK27" s="327"/>
      <c r="AL27" s="37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7"/>
      <c r="BH27" s="127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9"/>
      <c r="BW27" s="272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6"/>
      <c r="CR27" s="1" t="s">
        <v>92</v>
      </c>
      <c r="CS27" s="1">
        <v>27</v>
      </c>
      <c r="CT27" s="1">
        <v>1</v>
      </c>
      <c r="CU27" s="1">
        <v>1</v>
      </c>
      <c r="CV27" s="1">
        <v>320</v>
      </c>
      <c r="CW27" s="1">
        <v>30</v>
      </c>
      <c r="CY27" s="1" t="s">
        <v>52</v>
      </c>
      <c r="CZ27" s="11" t="s">
        <v>59</v>
      </c>
      <c r="DA27" s="10">
        <v>725</v>
      </c>
      <c r="DB27" s="1" t="s">
        <v>75</v>
      </c>
      <c r="DC27" s="1" t="s">
        <v>86</v>
      </c>
      <c r="DD27" s="1" t="s">
        <v>79</v>
      </c>
      <c r="DE27" s="10">
        <v>70</v>
      </c>
      <c r="DF27" s="10">
        <v>-70</v>
      </c>
      <c r="DG27" s="1" t="s">
        <v>141</v>
      </c>
      <c r="DH27" s="1" t="s">
        <v>131</v>
      </c>
      <c r="DI27" s="1" t="s">
        <v>132</v>
      </c>
      <c r="DJ27" s="1">
        <v>10</v>
      </c>
      <c r="DK27" s="11">
        <v>1000</v>
      </c>
      <c r="DL27" s="1">
        <v>10</v>
      </c>
      <c r="DM27" s="11">
        <v>1000</v>
      </c>
      <c r="DN27" s="1"/>
    </row>
    <row r="28" spans="3:118" ht="8.1" customHeight="1">
      <c r="E28" s="135"/>
      <c r="F28" s="136"/>
      <c r="G28" s="265"/>
      <c r="H28" s="266"/>
      <c r="I28" s="266"/>
      <c r="J28" s="266"/>
      <c r="K28" s="266"/>
      <c r="L28" s="267"/>
      <c r="M28" s="265"/>
      <c r="N28" s="266"/>
      <c r="O28" s="266"/>
      <c r="P28" s="266"/>
      <c r="Q28" s="266"/>
      <c r="R28" s="266"/>
      <c r="S28" s="266"/>
      <c r="T28" s="266"/>
      <c r="U28" s="266"/>
      <c r="V28" s="266"/>
      <c r="W28" s="267"/>
      <c r="X28" s="265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7"/>
      <c r="AK28" s="39"/>
      <c r="AL28" s="212" t="s">
        <v>73</v>
      </c>
      <c r="AM28" s="212"/>
      <c r="AN28" s="212"/>
      <c r="AO28" s="212"/>
      <c r="AP28" s="299" t="str">
        <f>IF(OR(AL5="認定番号",AL5=""),"?",VLOOKUP(AL5,CY27:DN36,4,FALSE))</f>
        <v>?</v>
      </c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40"/>
      <c r="BD28" s="40"/>
      <c r="BE28" s="40"/>
      <c r="BF28" s="40"/>
      <c r="BG28" s="41"/>
      <c r="BH28" s="39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42"/>
      <c r="BU28" s="42"/>
      <c r="BV28" s="42"/>
      <c r="BW28" s="272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6"/>
      <c r="CR28" s="10"/>
      <c r="CS28" s="1">
        <v>28</v>
      </c>
      <c r="CT28" s="1">
        <v>2</v>
      </c>
      <c r="CU28" s="1">
        <v>2</v>
      </c>
      <c r="CV28" s="1">
        <v>450</v>
      </c>
      <c r="CW28" s="1">
        <v>45</v>
      </c>
      <c r="CY28" s="1" t="s">
        <v>84</v>
      </c>
      <c r="CZ28" s="11" t="s">
        <v>85</v>
      </c>
      <c r="DA28" s="10">
        <v>725</v>
      </c>
      <c r="DB28" s="1" t="s">
        <v>86</v>
      </c>
      <c r="DC28" s="1" t="s">
        <v>86</v>
      </c>
      <c r="DD28" s="1" t="s">
        <v>79</v>
      </c>
      <c r="DE28" s="10">
        <v>70</v>
      </c>
      <c r="DF28" s="10">
        <v>-70</v>
      </c>
      <c r="DG28" s="1" t="s">
        <v>141</v>
      </c>
      <c r="DH28" s="1" t="s">
        <v>131</v>
      </c>
      <c r="DI28" s="1" t="s">
        <v>132</v>
      </c>
      <c r="DJ28" s="1">
        <v>10</v>
      </c>
      <c r="DK28" s="11">
        <v>1000</v>
      </c>
      <c r="DL28" s="1">
        <v>10</v>
      </c>
      <c r="DM28" s="11">
        <v>1000</v>
      </c>
      <c r="DN28" s="1"/>
    </row>
    <row r="29" spans="3:118" ht="8.1" customHeight="1">
      <c r="E29" s="135"/>
      <c r="F29" s="136"/>
      <c r="G29" s="265"/>
      <c r="H29" s="266"/>
      <c r="I29" s="266"/>
      <c r="J29" s="266"/>
      <c r="K29" s="266"/>
      <c r="L29" s="267"/>
      <c r="M29" s="268"/>
      <c r="N29" s="269"/>
      <c r="O29" s="269"/>
      <c r="P29" s="269"/>
      <c r="Q29" s="269"/>
      <c r="R29" s="269"/>
      <c r="S29" s="269"/>
      <c r="T29" s="269"/>
      <c r="U29" s="269"/>
      <c r="V29" s="269"/>
      <c r="W29" s="270"/>
      <c r="X29" s="268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70"/>
      <c r="AK29" s="43"/>
      <c r="AL29" s="222"/>
      <c r="AM29" s="222"/>
      <c r="AN29" s="222"/>
      <c r="AO29" s="222"/>
      <c r="AP29" s="418"/>
      <c r="AQ29" s="418"/>
      <c r="AR29" s="418"/>
      <c r="AS29" s="418"/>
      <c r="AT29" s="418"/>
      <c r="AU29" s="418"/>
      <c r="AV29" s="418"/>
      <c r="AW29" s="418"/>
      <c r="AX29" s="418"/>
      <c r="AY29" s="418"/>
      <c r="AZ29" s="418"/>
      <c r="BA29" s="418"/>
      <c r="BB29" s="418"/>
      <c r="BC29" s="44"/>
      <c r="BD29" s="44"/>
      <c r="BE29" s="44"/>
      <c r="BF29" s="44"/>
      <c r="BG29" s="45"/>
      <c r="BH29" s="43"/>
      <c r="BI29" s="419"/>
      <c r="BJ29" s="419"/>
      <c r="BK29" s="419"/>
      <c r="BL29" s="419"/>
      <c r="BM29" s="419"/>
      <c r="BN29" s="419"/>
      <c r="BO29" s="419"/>
      <c r="BP29" s="419"/>
      <c r="BQ29" s="419"/>
      <c r="BR29" s="419"/>
      <c r="BS29" s="419"/>
      <c r="BT29" s="38"/>
      <c r="BU29" s="38"/>
      <c r="BV29" s="38"/>
      <c r="BW29" s="295"/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7"/>
      <c r="CL29" s="39"/>
      <c r="CM29" s="9"/>
      <c r="CN29" s="9"/>
      <c r="CO29" s="9"/>
      <c r="CP29" s="9"/>
      <c r="CR29" s="1" t="s">
        <v>120</v>
      </c>
      <c r="CS29" s="1">
        <v>29</v>
      </c>
      <c r="CT29" s="1">
        <v>3</v>
      </c>
      <c r="CU29" s="1">
        <v>3</v>
      </c>
      <c r="CV29" s="1">
        <v>600</v>
      </c>
      <c r="CW29" s="1">
        <v>60</v>
      </c>
      <c r="CY29" s="1" t="s">
        <v>53</v>
      </c>
      <c r="CZ29" s="1" t="s">
        <v>60</v>
      </c>
      <c r="DA29" s="10">
        <v>725</v>
      </c>
      <c r="DB29" s="1" t="s">
        <v>75</v>
      </c>
      <c r="DC29" s="1" t="s">
        <v>86</v>
      </c>
      <c r="DD29" s="1" t="s">
        <v>79</v>
      </c>
      <c r="DE29" s="10">
        <v>70</v>
      </c>
      <c r="DF29" s="10">
        <v>-70</v>
      </c>
      <c r="DG29" s="1" t="s">
        <v>141</v>
      </c>
      <c r="DH29" s="1" t="s">
        <v>131</v>
      </c>
      <c r="DI29" s="1" t="s">
        <v>132</v>
      </c>
      <c r="DJ29" s="1">
        <v>10</v>
      </c>
      <c r="DK29" s="11">
        <v>1000</v>
      </c>
      <c r="DL29" s="1">
        <v>10</v>
      </c>
      <c r="DM29" s="11">
        <v>1000</v>
      </c>
      <c r="DN29" s="1"/>
    </row>
    <row r="30" spans="3:118" ht="8.1" customHeight="1">
      <c r="E30" s="135"/>
      <c r="F30" s="136"/>
      <c r="G30" s="265"/>
      <c r="H30" s="266"/>
      <c r="I30" s="266"/>
      <c r="J30" s="266"/>
      <c r="K30" s="266"/>
      <c r="L30" s="267"/>
      <c r="M30" s="262" t="s">
        <v>43</v>
      </c>
      <c r="N30" s="263"/>
      <c r="O30" s="263"/>
      <c r="P30" s="263"/>
      <c r="Q30" s="263"/>
      <c r="R30" s="263"/>
      <c r="S30" s="263"/>
      <c r="T30" s="263"/>
      <c r="U30" s="263"/>
      <c r="V30" s="263"/>
      <c r="W30" s="264"/>
      <c r="X30" s="262" t="s">
        <v>157</v>
      </c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4"/>
      <c r="AK30" s="414" t="s">
        <v>44</v>
      </c>
      <c r="AL30" s="288"/>
      <c r="AM30" s="288"/>
      <c r="AN30" s="288"/>
      <c r="AO30" s="28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288"/>
      <c r="BD30" s="288"/>
      <c r="BE30" s="288"/>
      <c r="BF30" s="288"/>
      <c r="BG30" s="289"/>
      <c r="BH30" s="300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301"/>
      <c r="BU30" s="301"/>
      <c r="BV30" s="302"/>
      <c r="BW30" s="247"/>
      <c r="BX30" s="227"/>
      <c r="BY30" s="227"/>
      <c r="BZ30" s="227"/>
      <c r="CA30" s="227"/>
      <c r="CB30" s="223" t="s">
        <v>36</v>
      </c>
      <c r="CC30" s="223"/>
      <c r="CD30" s="223"/>
      <c r="CE30" s="223"/>
      <c r="CF30" s="223"/>
      <c r="CG30" s="227"/>
      <c r="CH30" s="227"/>
      <c r="CI30" s="227"/>
      <c r="CJ30" s="227"/>
      <c r="CK30" s="228"/>
      <c r="CL30" s="39"/>
      <c r="CM30" s="9"/>
      <c r="CN30" s="9"/>
      <c r="CO30" s="9"/>
      <c r="CP30" s="9"/>
      <c r="CR30" s="10"/>
      <c r="CS30" s="1">
        <v>30</v>
      </c>
      <c r="CT30" s="1">
        <v>4</v>
      </c>
      <c r="CU30" s="1">
        <v>4</v>
      </c>
      <c r="CV30" s="1">
        <v>700</v>
      </c>
      <c r="CW30" s="1">
        <v>90</v>
      </c>
      <c r="CY30" s="1" t="s">
        <v>54</v>
      </c>
      <c r="CZ30" s="1" t="s">
        <v>61</v>
      </c>
      <c r="DA30" s="10">
        <v>765</v>
      </c>
      <c r="DB30" s="1" t="s">
        <v>103</v>
      </c>
      <c r="DC30" s="1" t="s">
        <v>121</v>
      </c>
      <c r="DD30" s="1" t="s">
        <v>80</v>
      </c>
      <c r="DE30" s="10">
        <v>75</v>
      </c>
      <c r="DF30" s="10">
        <v>-75</v>
      </c>
      <c r="DG30" s="1" t="s">
        <v>142</v>
      </c>
      <c r="DH30" s="1" t="s">
        <v>133</v>
      </c>
      <c r="DI30" s="1" t="s">
        <v>134</v>
      </c>
      <c r="DJ30" s="1">
        <v>15</v>
      </c>
      <c r="DK30" s="11">
        <v>1000</v>
      </c>
      <c r="DL30" s="1">
        <v>6</v>
      </c>
      <c r="DM30" s="11">
        <v>100</v>
      </c>
      <c r="DN30" s="1"/>
    </row>
    <row r="31" spans="3:118" ht="8.1" customHeight="1">
      <c r="E31" s="135"/>
      <c r="F31" s="136"/>
      <c r="G31" s="265"/>
      <c r="H31" s="266"/>
      <c r="I31" s="266"/>
      <c r="J31" s="266"/>
      <c r="K31" s="266"/>
      <c r="L31" s="267"/>
      <c r="M31" s="265"/>
      <c r="N31" s="266"/>
      <c r="O31" s="266"/>
      <c r="P31" s="266"/>
      <c r="Q31" s="266"/>
      <c r="R31" s="266"/>
      <c r="S31" s="266"/>
      <c r="T31" s="266"/>
      <c r="U31" s="266"/>
      <c r="V31" s="266"/>
      <c r="W31" s="267"/>
      <c r="X31" s="265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7"/>
      <c r="AK31" s="127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9"/>
      <c r="BH31" s="211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3"/>
      <c r="BW31" s="248"/>
      <c r="BX31" s="229"/>
      <c r="BY31" s="229"/>
      <c r="BZ31" s="229"/>
      <c r="CA31" s="229"/>
      <c r="CB31" s="193"/>
      <c r="CC31" s="193"/>
      <c r="CD31" s="193"/>
      <c r="CE31" s="193"/>
      <c r="CF31" s="193"/>
      <c r="CG31" s="229"/>
      <c r="CH31" s="229"/>
      <c r="CI31" s="229"/>
      <c r="CJ31" s="229"/>
      <c r="CK31" s="230"/>
      <c r="CL31" s="39"/>
      <c r="CM31" s="9"/>
      <c r="CN31" s="9"/>
      <c r="CO31" s="9"/>
      <c r="CP31" s="9"/>
      <c r="CQ31" s="7"/>
      <c r="CR31" s="9"/>
      <c r="CS31" s="2">
        <v>31</v>
      </c>
      <c r="CT31" s="2">
        <v>5</v>
      </c>
      <c r="CU31" s="2">
        <v>5</v>
      </c>
      <c r="CV31" s="2">
        <v>750</v>
      </c>
      <c r="CW31" s="2">
        <v>105</v>
      </c>
      <c r="CY31" s="1" t="s">
        <v>55</v>
      </c>
      <c r="CZ31" s="11" t="s">
        <v>62</v>
      </c>
      <c r="DA31" s="1">
        <v>765</v>
      </c>
      <c r="DB31" s="1" t="s">
        <v>103</v>
      </c>
      <c r="DC31" s="1" t="s">
        <v>122</v>
      </c>
      <c r="DD31" s="1" t="s">
        <v>80</v>
      </c>
      <c r="DE31" s="1">
        <v>75</v>
      </c>
      <c r="DF31" s="1">
        <v>-75</v>
      </c>
      <c r="DG31" s="1" t="s">
        <v>142</v>
      </c>
      <c r="DH31" s="1" t="s">
        <v>133</v>
      </c>
      <c r="DI31" s="1" t="s">
        <v>134</v>
      </c>
      <c r="DJ31" s="1">
        <v>15</v>
      </c>
      <c r="DK31" s="11">
        <v>1000</v>
      </c>
      <c r="DL31" s="1">
        <v>6</v>
      </c>
      <c r="DM31" s="11">
        <v>100</v>
      </c>
      <c r="DN31" s="1"/>
    </row>
    <row r="32" spans="3:118" ht="8.1" customHeight="1">
      <c r="E32" s="135"/>
      <c r="F32" s="136"/>
      <c r="G32" s="265"/>
      <c r="H32" s="266"/>
      <c r="I32" s="266"/>
      <c r="J32" s="266"/>
      <c r="K32" s="266"/>
      <c r="L32" s="267"/>
      <c r="M32" s="265"/>
      <c r="N32" s="266"/>
      <c r="O32" s="266"/>
      <c r="P32" s="266"/>
      <c r="Q32" s="266"/>
      <c r="R32" s="266"/>
      <c r="S32" s="266"/>
      <c r="T32" s="266"/>
      <c r="U32" s="266"/>
      <c r="V32" s="266"/>
      <c r="W32" s="267"/>
      <c r="X32" s="265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7"/>
      <c r="AK32" s="290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2"/>
      <c r="BH32" s="303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304"/>
      <c r="BW32" s="249"/>
      <c r="BX32" s="231"/>
      <c r="BY32" s="231"/>
      <c r="BZ32" s="231"/>
      <c r="CA32" s="231"/>
      <c r="CB32" s="194"/>
      <c r="CC32" s="194"/>
      <c r="CD32" s="194"/>
      <c r="CE32" s="194"/>
      <c r="CF32" s="194"/>
      <c r="CG32" s="231"/>
      <c r="CH32" s="231"/>
      <c r="CI32" s="231"/>
      <c r="CJ32" s="231"/>
      <c r="CK32" s="232"/>
      <c r="CL32" s="39"/>
      <c r="CM32" s="9"/>
      <c r="CN32" s="9"/>
      <c r="CO32" s="9"/>
      <c r="CP32" s="9"/>
      <c r="CQ32" s="9"/>
      <c r="CR32" s="9"/>
      <c r="CS32" s="2">
        <v>32</v>
      </c>
      <c r="CT32" s="2">
        <v>6</v>
      </c>
      <c r="CU32" s="2">
        <v>6</v>
      </c>
      <c r="CV32" s="2">
        <v>850</v>
      </c>
      <c r="CW32" s="10"/>
      <c r="CY32" s="1" t="s">
        <v>56</v>
      </c>
      <c r="CZ32" s="11" t="s">
        <v>63</v>
      </c>
      <c r="DA32" s="1">
        <v>765</v>
      </c>
      <c r="DB32" s="1" t="s">
        <v>103</v>
      </c>
      <c r="DC32" s="1" t="s">
        <v>123</v>
      </c>
      <c r="DD32" s="1" t="s">
        <v>80</v>
      </c>
      <c r="DE32" s="1">
        <v>75</v>
      </c>
      <c r="DF32" s="1">
        <v>-75</v>
      </c>
      <c r="DG32" s="1" t="s">
        <v>142</v>
      </c>
      <c r="DH32" s="1" t="s">
        <v>133</v>
      </c>
      <c r="DI32" s="1" t="s">
        <v>134</v>
      </c>
      <c r="DJ32" s="1">
        <v>15</v>
      </c>
      <c r="DK32" s="11">
        <v>1000</v>
      </c>
      <c r="DL32" s="1">
        <v>6</v>
      </c>
      <c r="DM32" s="11">
        <v>100</v>
      </c>
      <c r="DN32" s="1"/>
    </row>
    <row r="33" spans="5:118" ht="8.1" customHeight="1">
      <c r="E33" s="135"/>
      <c r="F33" s="136"/>
      <c r="G33" s="265"/>
      <c r="H33" s="266"/>
      <c r="I33" s="266"/>
      <c r="J33" s="266"/>
      <c r="K33" s="266"/>
      <c r="L33" s="267"/>
      <c r="M33" s="265"/>
      <c r="N33" s="266"/>
      <c r="O33" s="266"/>
      <c r="P33" s="266"/>
      <c r="Q33" s="266"/>
      <c r="R33" s="266"/>
      <c r="S33" s="266"/>
      <c r="T33" s="266"/>
      <c r="U33" s="266"/>
      <c r="V33" s="266"/>
      <c r="W33" s="267"/>
      <c r="X33" s="265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7"/>
      <c r="AK33" s="265" t="s">
        <v>159</v>
      </c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7"/>
      <c r="BH33" s="300"/>
      <c r="BI33" s="301"/>
      <c r="BJ33" s="301"/>
      <c r="BK33" s="301"/>
      <c r="BL33" s="301"/>
      <c r="BM33" s="301"/>
      <c r="BN33" s="301"/>
      <c r="BO33" s="301"/>
      <c r="BP33" s="301"/>
      <c r="BQ33" s="301"/>
      <c r="BR33" s="301"/>
      <c r="BS33" s="301"/>
      <c r="BT33" s="301"/>
      <c r="BU33" s="301"/>
      <c r="BV33" s="302"/>
      <c r="BW33" s="247"/>
      <c r="BX33" s="227"/>
      <c r="BY33" s="227"/>
      <c r="BZ33" s="227"/>
      <c r="CA33" s="227"/>
      <c r="CB33" s="223" t="s">
        <v>36</v>
      </c>
      <c r="CC33" s="223"/>
      <c r="CD33" s="223"/>
      <c r="CE33" s="223"/>
      <c r="CF33" s="223"/>
      <c r="CG33" s="227"/>
      <c r="CH33" s="227"/>
      <c r="CI33" s="227"/>
      <c r="CJ33" s="227"/>
      <c r="CK33" s="228"/>
      <c r="CL33" s="39"/>
      <c r="CM33" s="9"/>
      <c r="CN33" s="9"/>
      <c r="CO33" s="9"/>
      <c r="CP33" s="9"/>
      <c r="CQ33" s="9"/>
      <c r="CR33" s="9"/>
      <c r="CS33" s="12">
        <v>33</v>
      </c>
      <c r="CT33" s="2">
        <v>7</v>
      </c>
      <c r="CU33" s="2">
        <v>7</v>
      </c>
      <c r="CV33" s="2">
        <v>900</v>
      </c>
      <c r="CW33" s="10"/>
      <c r="CY33" s="1" t="s">
        <v>57</v>
      </c>
      <c r="CZ33" s="11" t="s">
        <v>64</v>
      </c>
      <c r="DA33" s="1">
        <v>790</v>
      </c>
      <c r="DB33" s="1" t="s">
        <v>104</v>
      </c>
      <c r="DC33" s="1" t="s">
        <v>124</v>
      </c>
      <c r="DD33" s="1" t="s">
        <v>80</v>
      </c>
      <c r="DE33" s="1">
        <v>75</v>
      </c>
      <c r="DF33" s="1">
        <v>-75</v>
      </c>
      <c r="DG33" s="1" t="s">
        <v>142</v>
      </c>
      <c r="DH33" s="1" t="s">
        <v>133</v>
      </c>
      <c r="DI33" s="1" t="s">
        <v>134</v>
      </c>
      <c r="DJ33" s="1">
        <v>15</v>
      </c>
      <c r="DK33" s="11">
        <v>1000</v>
      </c>
      <c r="DL33" s="1">
        <v>6</v>
      </c>
      <c r="DM33" s="11">
        <v>100</v>
      </c>
      <c r="DN33" s="1"/>
    </row>
    <row r="34" spans="5:118" ht="8.1" customHeight="1">
      <c r="E34" s="135"/>
      <c r="F34" s="136"/>
      <c r="G34" s="265"/>
      <c r="H34" s="266"/>
      <c r="I34" s="266"/>
      <c r="J34" s="266"/>
      <c r="K34" s="266"/>
      <c r="L34" s="267"/>
      <c r="M34" s="265"/>
      <c r="N34" s="266"/>
      <c r="O34" s="266"/>
      <c r="P34" s="266"/>
      <c r="Q34" s="266"/>
      <c r="R34" s="266"/>
      <c r="S34" s="266"/>
      <c r="T34" s="266"/>
      <c r="U34" s="266"/>
      <c r="V34" s="266"/>
      <c r="W34" s="267"/>
      <c r="X34" s="265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7"/>
      <c r="AK34" s="265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7"/>
      <c r="BH34" s="211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3"/>
      <c r="BW34" s="248"/>
      <c r="BX34" s="229"/>
      <c r="BY34" s="229"/>
      <c r="BZ34" s="229"/>
      <c r="CA34" s="229"/>
      <c r="CB34" s="193"/>
      <c r="CC34" s="193"/>
      <c r="CD34" s="193"/>
      <c r="CE34" s="193"/>
      <c r="CF34" s="193"/>
      <c r="CG34" s="229"/>
      <c r="CH34" s="229"/>
      <c r="CI34" s="229"/>
      <c r="CJ34" s="229"/>
      <c r="CK34" s="230"/>
      <c r="CL34" s="46"/>
      <c r="CM34" s="9"/>
      <c r="CN34" s="9"/>
      <c r="CO34" s="9"/>
      <c r="CP34" s="9"/>
      <c r="CQ34" s="9"/>
      <c r="CR34" s="9"/>
      <c r="CS34" s="12"/>
      <c r="CT34" s="2">
        <v>8</v>
      </c>
      <c r="CU34" s="2">
        <v>8</v>
      </c>
      <c r="CV34" s="2">
        <v>1000</v>
      </c>
      <c r="CW34" s="10"/>
      <c r="CY34" s="1" t="s">
        <v>58</v>
      </c>
      <c r="CZ34" s="11" t="s">
        <v>65</v>
      </c>
      <c r="DA34" s="1">
        <v>790</v>
      </c>
      <c r="DB34" s="1" t="s">
        <v>103</v>
      </c>
      <c r="DC34" s="1" t="s">
        <v>124</v>
      </c>
      <c r="DD34" s="1" t="s">
        <v>80</v>
      </c>
      <c r="DE34" s="1">
        <v>75</v>
      </c>
      <c r="DF34" s="1">
        <v>-75</v>
      </c>
      <c r="DG34" s="1" t="s">
        <v>142</v>
      </c>
      <c r="DH34" s="1" t="s">
        <v>133</v>
      </c>
      <c r="DI34" s="1" t="s">
        <v>134</v>
      </c>
      <c r="DJ34" s="1">
        <v>15</v>
      </c>
      <c r="DK34" s="11">
        <v>1000</v>
      </c>
      <c r="DL34" s="1">
        <v>6</v>
      </c>
      <c r="DM34" s="11">
        <v>100</v>
      </c>
      <c r="DN34" s="1"/>
    </row>
    <row r="35" spans="5:118" ht="8.1" customHeight="1">
      <c r="E35" s="135"/>
      <c r="F35" s="136"/>
      <c r="G35" s="265"/>
      <c r="H35" s="266"/>
      <c r="I35" s="266"/>
      <c r="J35" s="266"/>
      <c r="K35" s="266"/>
      <c r="L35" s="267"/>
      <c r="M35" s="265"/>
      <c r="N35" s="266"/>
      <c r="O35" s="266"/>
      <c r="P35" s="266"/>
      <c r="Q35" s="266"/>
      <c r="R35" s="266"/>
      <c r="S35" s="266"/>
      <c r="T35" s="266"/>
      <c r="U35" s="266"/>
      <c r="V35" s="266"/>
      <c r="W35" s="267"/>
      <c r="X35" s="265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7"/>
      <c r="AK35" s="265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7"/>
      <c r="BH35" s="211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3"/>
      <c r="BW35" s="248"/>
      <c r="BX35" s="229"/>
      <c r="BY35" s="229"/>
      <c r="BZ35" s="229"/>
      <c r="CA35" s="229"/>
      <c r="CB35" s="193"/>
      <c r="CC35" s="193"/>
      <c r="CD35" s="193"/>
      <c r="CE35" s="193"/>
      <c r="CF35" s="193"/>
      <c r="CG35" s="229"/>
      <c r="CH35" s="229"/>
      <c r="CI35" s="229"/>
      <c r="CJ35" s="229"/>
      <c r="CK35" s="230"/>
      <c r="CL35" s="39"/>
      <c r="CM35" s="9"/>
      <c r="CN35" s="9"/>
      <c r="CO35" s="9"/>
      <c r="CP35" s="9"/>
      <c r="CQ35" s="9"/>
      <c r="CR35" s="9"/>
      <c r="CS35" s="12"/>
      <c r="CT35" s="2">
        <v>9</v>
      </c>
      <c r="CU35" s="2">
        <v>9</v>
      </c>
      <c r="CV35" s="2"/>
      <c r="CW35" s="10"/>
      <c r="CY35" s="1" t="s">
        <v>94</v>
      </c>
      <c r="CZ35" s="1" t="s">
        <v>96</v>
      </c>
      <c r="DA35" s="10">
        <v>790</v>
      </c>
      <c r="DB35" s="1" t="s">
        <v>103</v>
      </c>
      <c r="DC35" s="1" t="s">
        <v>125</v>
      </c>
      <c r="DD35" s="1" t="s">
        <v>80</v>
      </c>
      <c r="DE35" s="1">
        <v>75</v>
      </c>
      <c r="DF35" s="1">
        <v>-75</v>
      </c>
      <c r="DG35" s="1" t="s">
        <v>142</v>
      </c>
      <c r="DH35" s="1" t="s">
        <v>133</v>
      </c>
      <c r="DI35" s="1" t="s">
        <v>134</v>
      </c>
      <c r="DJ35" s="1">
        <v>15</v>
      </c>
      <c r="DK35" s="11">
        <v>1000</v>
      </c>
      <c r="DL35" s="1">
        <v>6</v>
      </c>
      <c r="DM35" s="11">
        <v>100</v>
      </c>
      <c r="DN35" s="1"/>
    </row>
    <row r="36" spans="5:118" ht="8.1" customHeight="1">
      <c r="E36" s="135"/>
      <c r="F36" s="136"/>
      <c r="G36" s="265"/>
      <c r="H36" s="266"/>
      <c r="I36" s="266"/>
      <c r="J36" s="266"/>
      <c r="K36" s="266"/>
      <c r="L36" s="267"/>
      <c r="M36" s="265"/>
      <c r="N36" s="266"/>
      <c r="O36" s="266"/>
      <c r="P36" s="266"/>
      <c r="Q36" s="266"/>
      <c r="R36" s="266"/>
      <c r="S36" s="266"/>
      <c r="T36" s="266"/>
      <c r="U36" s="266"/>
      <c r="V36" s="266"/>
      <c r="W36" s="267"/>
      <c r="X36" s="265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7"/>
      <c r="AK36" s="265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7"/>
      <c r="BH36" s="211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3"/>
      <c r="BW36" s="248"/>
      <c r="BX36" s="229"/>
      <c r="BY36" s="229"/>
      <c r="BZ36" s="229"/>
      <c r="CA36" s="229"/>
      <c r="CB36" s="193"/>
      <c r="CC36" s="193"/>
      <c r="CD36" s="193"/>
      <c r="CE36" s="193"/>
      <c r="CF36" s="193"/>
      <c r="CG36" s="229"/>
      <c r="CH36" s="229"/>
      <c r="CI36" s="229"/>
      <c r="CJ36" s="229"/>
      <c r="CK36" s="230"/>
      <c r="CL36" s="39"/>
      <c r="CM36" s="9"/>
      <c r="CN36" s="9"/>
      <c r="CO36" s="9"/>
      <c r="CP36" s="9"/>
      <c r="CQ36" s="9"/>
      <c r="CR36" s="9"/>
      <c r="CS36" s="12"/>
      <c r="CT36" s="2">
        <v>10</v>
      </c>
      <c r="CU36" s="2">
        <v>10</v>
      </c>
      <c r="CV36" s="2"/>
      <c r="CW36" s="10"/>
      <c r="CY36" s="1" t="s">
        <v>95</v>
      </c>
      <c r="CZ36" s="1" t="s">
        <v>97</v>
      </c>
      <c r="DA36" s="10">
        <v>790</v>
      </c>
      <c r="DB36" s="1" t="s">
        <v>103</v>
      </c>
      <c r="DC36" s="1" t="s">
        <v>125</v>
      </c>
      <c r="DD36" s="1" t="s">
        <v>80</v>
      </c>
      <c r="DE36" s="1">
        <v>75</v>
      </c>
      <c r="DF36" s="1">
        <v>-75</v>
      </c>
      <c r="DG36" s="1" t="s">
        <v>173</v>
      </c>
      <c r="DH36" s="1" t="s">
        <v>174</v>
      </c>
      <c r="DI36" s="1" t="s">
        <v>135</v>
      </c>
      <c r="DJ36" s="1">
        <v>15</v>
      </c>
      <c r="DK36" s="1">
        <v>1000</v>
      </c>
      <c r="DL36" s="1">
        <v>6</v>
      </c>
      <c r="DM36" s="11">
        <v>100</v>
      </c>
      <c r="DN36" s="1"/>
    </row>
    <row r="37" spans="5:118" ht="8.1" customHeight="1">
      <c r="E37" s="135"/>
      <c r="F37" s="136"/>
      <c r="G37" s="265"/>
      <c r="H37" s="266"/>
      <c r="I37" s="266"/>
      <c r="J37" s="266"/>
      <c r="K37" s="266"/>
      <c r="L37" s="267"/>
      <c r="M37" s="265"/>
      <c r="N37" s="266"/>
      <c r="O37" s="266"/>
      <c r="P37" s="266"/>
      <c r="Q37" s="266"/>
      <c r="R37" s="266"/>
      <c r="S37" s="266"/>
      <c r="T37" s="266"/>
      <c r="U37" s="266"/>
      <c r="V37" s="266"/>
      <c r="W37" s="267"/>
      <c r="X37" s="265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7"/>
      <c r="AK37" s="186" t="s">
        <v>160</v>
      </c>
      <c r="AL37" s="187"/>
      <c r="AM37" s="187"/>
      <c r="AN37" s="187"/>
      <c r="AO37" s="187"/>
      <c r="AP37" s="187"/>
      <c r="AQ37" s="187"/>
      <c r="AR37" s="187" t="s">
        <v>99</v>
      </c>
      <c r="AS37" s="187"/>
      <c r="AT37" s="323" t="str">
        <f>IF(OR(AL5="認定番号",AL5=""),"?",VLOOKUP(AL5,CY27:DN36,9,FALSE))</f>
        <v>?</v>
      </c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187" t="s">
        <v>100</v>
      </c>
      <c r="BF37" s="187"/>
      <c r="BG37" s="188"/>
      <c r="BH37" s="211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3"/>
      <c r="BW37" s="248"/>
      <c r="BX37" s="229"/>
      <c r="BY37" s="229"/>
      <c r="BZ37" s="229"/>
      <c r="CA37" s="229"/>
      <c r="CB37" s="193"/>
      <c r="CC37" s="193"/>
      <c r="CD37" s="193"/>
      <c r="CE37" s="193"/>
      <c r="CF37" s="193"/>
      <c r="CG37" s="229"/>
      <c r="CH37" s="229"/>
      <c r="CI37" s="229"/>
      <c r="CJ37" s="229"/>
      <c r="CK37" s="230"/>
      <c r="CL37" s="39"/>
      <c r="CM37" s="9"/>
      <c r="CN37" s="9"/>
      <c r="CO37" s="9"/>
      <c r="CP37" s="9"/>
      <c r="CQ37" s="9"/>
      <c r="CR37" s="9"/>
      <c r="CS37" s="12"/>
      <c r="CT37" s="2">
        <v>11</v>
      </c>
      <c r="CU37" s="2">
        <v>11</v>
      </c>
      <c r="CV37" s="2"/>
      <c r="CW37" s="10"/>
    </row>
    <row r="38" spans="5:118" ht="8.1" customHeight="1">
      <c r="E38" s="137"/>
      <c r="F38" s="138"/>
      <c r="G38" s="278"/>
      <c r="H38" s="279"/>
      <c r="I38" s="279"/>
      <c r="J38" s="279"/>
      <c r="K38" s="279"/>
      <c r="L38" s="280"/>
      <c r="M38" s="278"/>
      <c r="N38" s="279"/>
      <c r="O38" s="279"/>
      <c r="P38" s="279"/>
      <c r="Q38" s="279"/>
      <c r="R38" s="279"/>
      <c r="S38" s="279"/>
      <c r="T38" s="279"/>
      <c r="U38" s="279"/>
      <c r="V38" s="279"/>
      <c r="W38" s="280"/>
      <c r="X38" s="278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80"/>
      <c r="AK38" s="189"/>
      <c r="AL38" s="190"/>
      <c r="AM38" s="190"/>
      <c r="AN38" s="190"/>
      <c r="AO38" s="190"/>
      <c r="AP38" s="190"/>
      <c r="AQ38" s="190"/>
      <c r="AR38" s="190"/>
      <c r="AS38" s="190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190"/>
      <c r="BF38" s="190"/>
      <c r="BG38" s="191"/>
      <c r="BH38" s="314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6"/>
      <c r="BW38" s="358"/>
      <c r="BX38" s="324"/>
      <c r="BY38" s="324"/>
      <c r="BZ38" s="324"/>
      <c r="CA38" s="324"/>
      <c r="CB38" s="225"/>
      <c r="CC38" s="225"/>
      <c r="CD38" s="225"/>
      <c r="CE38" s="225"/>
      <c r="CF38" s="225"/>
      <c r="CG38" s="324"/>
      <c r="CH38" s="324"/>
      <c r="CI38" s="324"/>
      <c r="CJ38" s="324"/>
      <c r="CK38" s="325"/>
      <c r="CL38" s="39"/>
      <c r="CM38" s="4"/>
      <c r="CN38" s="4"/>
      <c r="CO38" s="4"/>
      <c r="CP38" s="4"/>
      <c r="CQ38" s="9"/>
      <c r="CR38" s="9"/>
      <c r="CS38" s="12"/>
      <c r="CT38" s="2">
        <v>12</v>
      </c>
      <c r="CU38" s="2">
        <v>12</v>
      </c>
      <c r="CV38" s="2"/>
      <c r="CW38" s="10"/>
    </row>
    <row r="39" spans="5:118" ht="8.1" customHeight="1">
      <c r="E39" s="133" t="s">
        <v>15</v>
      </c>
      <c r="F39" s="326"/>
      <c r="G39" s="198" t="s">
        <v>146</v>
      </c>
      <c r="H39" s="175"/>
      <c r="I39" s="175"/>
      <c r="J39" s="175"/>
      <c r="K39" s="175"/>
      <c r="L39" s="178"/>
      <c r="M39" s="160" t="s">
        <v>7</v>
      </c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159" t="s">
        <v>150</v>
      </c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74"/>
      <c r="AK39" s="319" t="s">
        <v>30</v>
      </c>
      <c r="AL39" s="319"/>
      <c r="AM39" s="319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308"/>
      <c r="BX39" s="296"/>
      <c r="BY39" s="296"/>
      <c r="BZ39" s="296"/>
      <c r="CA39" s="296"/>
      <c r="CB39" s="192" t="s">
        <v>37</v>
      </c>
      <c r="CC39" s="273"/>
      <c r="CD39" s="273"/>
      <c r="CE39" s="273"/>
      <c r="CF39" s="273"/>
      <c r="CG39" s="296"/>
      <c r="CH39" s="296"/>
      <c r="CI39" s="296"/>
      <c r="CJ39" s="296"/>
      <c r="CK39" s="297"/>
      <c r="CL39" s="33"/>
      <c r="CM39" s="4"/>
      <c r="CN39" s="4"/>
      <c r="CO39" s="4"/>
      <c r="CP39" s="4"/>
      <c r="CQ39" s="9"/>
      <c r="CR39" s="9"/>
      <c r="CS39" s="12"/>
      <c r="CT39" s="2"/>
      <c r="CU39" s="2">
        <v>13</v>
      </c>
      <c r="CV39" s="2"/>
      <c r="CW39" s="10"/>
    </row>
    <row r="40" spans="5:118" ht="8.1" customHeight="1">
      <c r="E40" s="327"/>
      <c r="F40" s="328"/>
      <c r="G40" s="179"/>
      <c r="H40" s="154"/>
      <c r="I40" s="154"/>
      <c r="J40" s="154"/>
      <c r="K40" s="154"/>
      <c r="L40" s="180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79"/>
      <c r="AK40" s="320"/>
      <c r="AL40" s="320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0"/>
      <c r="BD40" s="320"/>
      <c r="BE40" s="320"/>
      <c r="BF40" s="320"/>
      <c r="BG40" s="32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248"/>
      <c r="BX40" s="229"/>
      <c r="BY40" s="229"/>
      <c r="BZ40" s="229"/>
      <c r="CA40" s="229"/>
      <c r="CB40" s="274"/>
      <c r="CC40" s="274"/>
      <c r="CD40" s="274"/>
      <c r="CE40" s="274"/>
      <c r="CF40" s="274"/>
      <c r="CG40" s="229"/>
      <c r="CH40" s="229"/>
      <c r="CI40" s="229"/>
      <c r="CJ40" s="229"/>
      <c r="CK40" s="230"/>
      <c r="CL40" s="33"/>
      <c r="CM40" s="4"/>
      <c r="CN40" s="4"/>
      <c r="CO40" s="4"/>
      <c r="CP40" s="4"/>
      <c r="CQ40" s="9"/>
      <c r="CR40" s="4"/>
      <c r="CS40" s="13"/>
      <c r="CT40" s="2"/>
      <c r="CU40" s="2">
        <v>14</v>
      </c>
      <c r="CV40" s="2"/>
      <c r="CW40" s="10"/>
    </row>
    <row r="41" spans="5:118" ht="8.1" customHeight="1">
      <c r="E41" s="327"/>
      <c r="F41" s="328"/>
      <c r="G41" s="179"/>
      <c r="H41" s="154"/>
      <c r="I41" s="154"/>
      <c r="J41" s="154"/>
      <c r="K41" s="154"/>
      <c r="L41" s="180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8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0"/>
      <c r="BF41" s="320"/>
      <c r="BG41" s="32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249"/>
      <c r="BX41" s="231"/>
      <c r="BY41" s="231"/>
      <c r="BZ41" s="231"/>
      <c r="CA41" s="231"/>
      <c r="CB41" s="275"/>
      <c r="CC41" s="275"/>
      <c r="CD41" s="275"/>
      <c r="CE41" s="275"/>
      <c r="CF41" s="275"/>
      <c r="CG41" s="229"/>
      <c r="CH41" s="229"/>
      <c r="CI41" s="229"/>
      <c r="CJ41" s="229"/>
      <c r="CK41" s="230"/>
      <c r="CL41" s="39"/>
      <c r="CM41" s="9"/>
      <c r="CN41" s="9"/>
      <c r="CO41" s="9"/>
      <c r="CP41" s="9"/>
      <c r="CQ41" s="4"/>
      <c r="CR41" s="4"/>
      <c r="CS41" s="13"/>
      <c r="CT41" s="2"/>
      <c r="CU41" s="2">
        <v>15</v>
      </c>
      <c r="CV41" s="2"/>
      <c r="CW41" s="10"/>
    </row>
    <row r="42" spans="5:118" ht="8.1" customHeight="1">
      <c r="E42" s="327"/>
      <c r="F42" s="328"/>
      <c r="G42" s="179"/>
      <c r="H42" s="154"/>
      <c r="I42" s="154"/>
      <c r="J42" s="154"/>
      <c r="K42" s="154"/>
      <c r="L42" s="180"/>
      <c r="M42" s="285" t="s">
        <v>9</v>
      </c>
      <c r="N42" s="153"/>
      <c r="O42" s="153"/>
      <c r="P42" s="153"/>
      <c r="Q42" s="153"/>
      <c r="R42" s="153"/>
      <c r="S42" s="153"/>
      <c r="T42" s="153"/>
      <c r="U42" s="153"/>
      <c r="V42" s="153"/>
      <c r="W42" s="286"/>
      <c r="X42" s="152" t="s">
        <v>151</v>
      </c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47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9"/>
      <c r="BH42" s="47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1"/>
      <c r="BW42" s="271" t="str">
        <f>IF(BL43="","",(IF(AS43&lt;=BL43,"○","")))</f>
        <v/>
      </c>
      <c r="BX42" s="223"/>
      <c r="BY42" s="223"/>
      <c r="BZ42" s="223"/>
      <c r="CA42" s="223"/>
      <c r="CB42" s="223" t="s">
        <v>36</v>
      </c>
      <c r="CC42" s="276"/>
      <c r="CD42" s="276"/>
      <c r="CE42" s="276"/>
      <c r="CF42" s="276"/>
      <c r="CG42" s="223" t="str">
        <f>IF(BL43="","",(IF(BL43&lt;AS43,"○","")))</f>
        <v/>
      </c>
      <c r="CH42" s="223"/>
      <c r="CI42" s="223"/>
      <c r="CJ42" s="223"/>
      <c r="CK42" s="224"/>
      <c r="CL42" s="39"/>
      <c r="CM42" s="9"/>
      <c r="CN42" s="9"/>
      <c r="CO42" s="9"/>
      <c r="CP42" s="9"/>
      <c r="CQ42" s="4"/>
      <c r="CR42" s="4"/>
      <c r="CS42" s="13"/>
      <c r="CT42" s="2"/>
      <c r="CU42" s="2">
        <v>16</v>
      </c>
      <c r="CV42" s="2"/>
      <c r="CW42" s="10"/>
    </row>
    <row r="43" spans="5:118" ht="8.1" customHeight="1">
      <c r="E43" s="327"/>
      <c r="F43" s="328"/>
      <c r="G43" s="179"/>
      <c r="H43" s="154"/>
      <c r="I43" s="154"/>
      <c r="J43" s="154"/>
      <c r="K43" s="154"/>
      <c r="L43" s="180"/>
      <c r="M43" s="179"/>
      <c r="N43" s="154"/>
      <c r="O43" s="154"/>
      <c r="P43" s="154"/>
      <c r="Q43" s="154"/>
      <c r="R43" s="154"/>
      <c r="S43" s="154"/>
      <c r="T43" s="154"/>
      <c r="U43" s="154"/>
      <c r="V43" s="154"/>
      <c r="W43" s="180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39"/>
      <c r="AL43" s="34"/>
      <c r="AM43" s="34"/>
      <c r="AN43" s="156" t="s">
        <v>21</v>
      </c>
      <c r="AO43" s="157"/>
      <c r="AP43" s="157"/>
      <c r="AQ43" s="157"/>
      <c r="AR43" s="157"/>
      <c r="AS43" s="340" t="str">
        <f>IF(OR(AL5="認定番号",AL5=""),"?",VLOOKUP(AL5,CY27:DN36,3,FALSE))</f>
        <v>?</v>
      </c>
      <c r="AT43" s="340"/>
      <c r="AU43" s="340"/>
      <c r="AV43" s="340"/>
      <c r="AW43" s="104" t="s">
        <v>105</v>
      </c>
      <c r="AX43" s="104"/>
      <c r="AY43" s="104"/>
      <c r="AZ43" s="104"/>
      <c r="BA43" s="104"/>
      <c r="BB43" s="104"/>
      <c r="BC43" s="104"/>
      <c r="BD43" s="104"/>
      <c r="BE43" s="104"/>
      <c r="BF43" s="104"/>
      <c r="BG43" s="52"/>
      <c r="BH43" s="33"/>
      <c r="BI43" s="25"/>
      <c r="BJ43" s="35"/>
      <c r="BK43" s="35"/>
      <c r="BL43" s="321"/>
      <c r="BM43" s="321"/>
      <c r="BN43" s="321"/>
      <c r="BO43" s="321"/>
      <c r="BQ43" s="53"/>
      <c r="BR43" s="104" t="s">
        <v>26</v>
      </c>
      <c r="BS43" s="104"/>
      <c r="BT43" s="104"/>
      <c r="BU43" s="54"/>
      <c r="BV43" s="36"/>
      <c r="BW43" s="272"/>
      <c r="BX43" s="193"/>
      <c r="BY43" s="193"/>
      <c r="BZ43" s="193"/>
      <c r="CA43" s="193"/>
      <c r="CB43" s="274"/>
      <c r="CC43" s="274"/>
      <c r="CD43" s="274"/>
      <c r="CE43" s="274"/>
      <c r="CF43" s="274"/>
      <c r="CG43" s="193"/>
      <c r="CH43" s="193"/>
      <c r="CI43" s="193"/>
      <c r="CJ43" s="193"/>
      <c r="CK43" s="196"/>
      <c r="CL43" s="39"/>
      <c r="CM43" s="9"/>
      <c r="CN43" s="9"/>
      <c r="CO43" s="9"/>
      <c r="CP43" s="9"/>
      <c r="CQ43" s="4"/>
      <c r="CR43" s="9"/>
      <c r="CS43" s="12"/>
      <c r="CT43" s="2"/>
      <c r="CU43" s="2">
        <v>17</v>
      </c>
      <c r="CV43" s="2"/>
      <c r="CW43" s="10"/>
    </row>
    <row r="44" spans="5:118" ht="8.1" customHeight="1">
      <c r="E44" s="327"/>
      <c r="F44" s="328"/>
      <c r="G44" s="179"/>
      <c r="H44" s="154"/>
      <c r="I44" s="154"/>
      <c r="J44" s="154"/>
      <c r="K44" s="154"/>
      <c r="L44" s="180"/>
      <c r="M44" s="179"/>
      <c r="N44" s="154"/>
      <c r="O44" s="154"/>
      <c r="P44" s="154"/>
      <c r="Q44" s="154"/>
      <c r="R44" s="154"/>
      <c r="S44" s="154"/>
      <c r="T44" s="154"/>
      <c r="U44" s="154"/>
      <c r="V44" s="154"/>
      <c r="W44" s="180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55"/>
      <c r="AL44" s="56"/>
      <c r="AM44" s="56"/>
      <c r="AN44" s="157"/>
      <c r="AO44" s="157"/>
      <c r="AP44" s="157"/>
      <c r="AQ44" s="157"/>
      <c r="AR44" s="157"/>
      <c r="AS44" s="340"/>
      <c r="AT44" s="340"/>
      <c r="AU44" s="340"/>
      <c r="AV44" s="340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57"/>
      <c r="BH44" s="33"/>
      <c r="BI44" s="25"/>
      <c r="BJ44" s="35"/>
      <c r="BK44" s="35"/>
      <c r="BL44" s="321"/>
      <c r="BM44" s="321"/>
      <c r="BN44" s="321"/>
      <c r="BO44" s="321"/>
      <c r="BP44" s="53"/>
      <c r="BQ44" s="53"/>
      <c r="BR44" s="104"/>
      <c r="BS44" s="104"/>
      <c r="BT44" s="104"/>
      <c r="BU44" s="54"/>
      <c r="BV44" s="36"/>
      <c r="BW44" s="272"/>
      <c r="BX44" s="193"/>
      <c r="BY44" s="193"/>
      <c r="BZ44" s="193"/>
      <c r="CA44" s="193"/>
      <c r="CB44" s="274"/>
      <c r="CC44" s="274"/>
      <c r="CD44" s="274"/>
      <c r="CE44" s="274"/>
      <c r="CF44" s="274"/>
      <c r="CG44" s="193"/>
      <c r="CH44" s="193"/>
      <c r="CI44" s="193"/>
      <c r="CJ44" s="193"/>
      <c r="CK44" s="196"/>
      <c r="CL44" s="39"/>
      <c r="CM44" s="9"/>
      <c r="CN44" s="9"/>
      <c r="CO44" s="9"/>
      <c r="CP44" s="9"/>
      <c r="CQ44" s="9"/>
      <c r="CR44" s="9"/>
      <c r="CS44" s="12"/>
      <c r="CT44" s="2"/>
      <c r="CU44" s="2">
        <v>18</v>
      </c>
      <c r="CV44" s="2"/>
      <c r="CW44" s="10"/>
      <c r="CY44" s="7" t="s">
        <v>112</v>
      </c>
    </row>
    <row r="45" spans="5:118" ht="8.1" customHeight="1">
      <c r="E45" s="327"/>
      <c r="F45" s="328"/>
      <c r="G45" s="179"/>
      <c r="H45" s="154"/>
      <c r="I45" s="154"/>
      <c r="J45" s="154"/>
      <c r="K45" s="154"/>
      <c r="L45" s="180"/>
      <c r="M45" s="179"/>
      <c r="N45" s="154"/>
      <c r="O45" s="154"/>
      <c r="P45" s="154"/>
      <c r="Q45" s="154"/>
      <c r="R45" s="154"/>
      <c r="S45" s="154"/>
      <c r="T45" s="154"/>
      <c r="U45" s="154"/>
      <c r="V45" s="154"/>
      <c r="W45" s="180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58"/>
      <c r="AL45" s="56"/>
      <c r="AM45" s="56"/>
      <c r="AN45" s="158"/>
      <c r="AO45" s="158"/>
      <c r="AP45" s="158"/>
      <c r="AQ45" s="158"/>
      <c r="AR45" s="158"/>
      <c r="AS45" s="341"/>
      <c r="AT45" s="341"/>
      <c r="AU45" s="341"/>
      <c r="AV45" s="341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59"/>
      <c r="BH45" s="33"/>
      <c r="BI45" s="25"/>
      <c r="BJ45" s="60"/>
      <c r="BK45" s="60"/>
      <c r="BL45" s="322"/>
      <c r="BM45" s="322"/>
      <c r="BN45" s="322"/>
      <c r="BO45" s="322"/>
      <c r="BP45" s="61"/>
      <c r="BQ45" s="61"/>
      <c r="BR45" s="105"/>
      <c r="BS45" s="105"/>
      <c r="BT45" s="105"/>
      <c r="BU45" s="54"/>
      <c r="BV45" s="36"/>
      <c r="BW45" s="272"/>
      <c r="BX45" s="193"/>
      <c r="BY45" s="193"/>
      <c r="BZ45" s="193"/>
      <c r="CA45" s="193"/>
      <c r="CB45" s="274"/>
      <c r="CC45" s="274"/>
      <c r="CD45" s="274"/>
      <c r="CE45" s="274"/>
      <c r="CF45" s="274"/>
      <c r="CG45" s="193"/>
      <c r="CH45" s="193"/>
      <c r="CI45" s="193"/>
      <c r="CJ45" s="193"/>
      <c r="CK45" s="196"/>
      <c r="CL45" s="39"/>
      <c r="CM45" s="9"/>
      <c r="CN45" s="9"/>
      <c r="CO45" s="9"/>
      <c r="CP45" s="9"/>
      <c r="CQ45" s="9"/>
      <c r="CR45" s="9"/>
      <c r="CS45" s="12"/>
      <c r="CT45" s="2"/>
      <c r="CU45" s="2">
        <v>19</v>
      </c>
      <c r="CV45" s="2"/>
      <c r="CW45" s="10"/>
      <c r="CY45" s="10"/>
      <c r="CZ45" s="10">
        <v>30</v>
      </c>
      <c r="DA45" s="10">
        <v>45</v>
      </c>
      <c r="DB45" s="10">
        <v>60</v>
      </c>
      <c r="DC45" s="10">
        <v>90</v>
      </c>
      <c r="DD45" s="1">
        <v>105</v>
      </c>
    </row>
    <row r="46" spans="5:118" ht="8.1" customHeight="1">
      <c r="E46" s="329"/>
      <c r="F46" s="330"/>
      <c r="G46" s="181"/>
      <c r="H46" s="155"/>
      <c r="I46" s="155"/>
      <c r="J46" s="155"/>
      <c r="K46" s="155"/>
      <c r="L46" s="182"/>
      <c r="M46" s="181"/>
      <c r="N46" s="155"/>
      <c r="O46" s="155"/>
      <c r="P46" s="155"/>
      <c r="Q46" s="155"/>
      <c r="R46" s="155"/>
      <c r="S46" s="155"/>
      <c r="T46" s="155"/>
      <c r="U46" s="155"/>
      <c r="V46" s="155"/>
      <c r="W46" s="182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62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4"/>
      <c r="BH46" s="65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6"/>
      <c r="BW46" s="277"/>
      <c r="BX46" s="225"/>
      <c r="BY46" s="225"/>
      <c r="BZ46" s="225"/>
      <c r="CA46" s="225"/>
      <c r="CB46" s="375"/>
      <c r="CC46" s="375"/>
      <c r="CD46" s="375"/>
      <c r="CE46" s="375"/>
      <c r="CF46" s="375"/>
      <c r="CG46" s="225"/>
      <c r="CH46" s="225"/>
      <c r="CI46" s="225"/>
      <c r="CJ46" s="225"/>
      <c r="CK46" s="226"/>
      <c r="CL46" s="39"/>
      <c r="CM46" s="9"/>
      <c r="CN46" s="9"/>
      <c r="CO46" s="9"/>
      <c r="CP46" s="9"/>
      <c r="CQ46" s="9"/>
      <c r="CR46" s="9"/>
      <c r="CS46" s="12"/>
      <c r="CT46" s="2"/>
      <c r="CU46" s="2">
        <v>20</v>
      </c>
      <c r="CV46" s="2"/>
      <c r="CW46" s="10"/>
      <c r="CY46" s="10">
        <v>320</v>
      </c>
      <c r="CZ46" s="10"/>
      <c r="DA46" s="10">
        <v>500</v>
      </c>
      <c r="DB46" s="1" t="s">
        <v>106</v>
      </c>
      <c r="DC46" s="1" t="s">
        <v>107</v>
      </c>
      <c r="DD46" s="1" t="s">
        <v>107</v>
      </c>
    </row>
    <row r="47" spans="5:118" ht="8.1" customHeight="1">
      <c r="E47" s="133" t="s">
        <v>27</v>
      </c>
      <c r="F47" s="331"/>
      <c r="G47" s="198" t="s">
        <v>147</v>
      </c>
      <c r="H47" s="175"/>
      <c r="I47" s="175"/>
      <c r="J47" s="175"/>
      <c r="K47" s="175"/>
      <c r="L47" s="178"/>
      <c r="M47" s="160" t="s">
        <v>7</v>
      </c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159" t="s">
        <v>150</v>
      </c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74" t="s">
        <v>30</v>
      </c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8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308"/>
      <c r="BX47" s="296"/>
      <c r="BY47" s="296"/>
      <c r="BZ47" s="296"/>
      <c r="CA47" s="296"/>
      <c r="CB47" s="192" t="s">
        <v>37</v>
      </c>
      <c r="CC47" s="273"/>
      <c r="CD47" s="273"/>
      <c r="CE47" s="273"/>
      <c r="CF47" s="273"/>
      <c r="CG47" s="296"/>
      <c r="CH47" s="296"/>
      <c r="CI47" s="296"/>
      <c r="CJ47" s="296"/>
      <c r="CK47" s="297"/>
      <c r="CL47" s="39"/>
      <c r="CM47" s="9"/>
      <c r="CN47" s="9"/>
      <c r="CO47" s="9"/>
      <c r="CP47" s="9"/>
      <c r="CQ47" s="9"/>
      <c r="CR47" s="9"/>
      <c r="CS47" s="12"/>
      <c r="CT47" s="2"/>
      <c r="CU47" s="2">
        <v>21</v>
      </c>
      <c r="CV47" s="2"/>
      <c r="CW47" s="1"/>
      <c r="CY47" s="10">
        <v>450</v>
      </c>
      <c r="CZ47" s="1" t="s">
        <v>87</v>
      </c>
      <c r="DA47" s="10">
        <v>500</v>
      </c>
      <c r="DB47" s="14">
        <v>700</v>
      </c>
      <c r="DC47" s="14">
        <v>1400</v>
      </c>
      <c r="DD47" s="14">
        <v>1950</v>
      </c>
    </row>
    <row r="48" spans="5:118" ht="8.1" customHeight="1">
      <c r="E48" s="135"/>
      <c r="F48" s="332"/>
      <c r="G48" s="165"/>
      <c r="H48" s="154"/>
      <c r="I48" s="154"/>
      <c r="J48" s="154"/>
      <c r="K48" s="154"/>
      <c r="L48" s="180"/>
      <c r="M48" s="162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161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79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8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248"/>
      <c r="BX48" s="229"/>
      <c r="BY48" s="229"/>
      <c r="BZ48" s="229"/>
      <c r="CA48" s="229"/>
      <c r="CB48" s="193"/>
      <c r="CC48" s="274"/>
      <c r="CD48" s="274"/>
      <c r="CE48" s="274"/>
      <c r="CF48" s="274"/>
      <c r="CG48" s="229"/>
      <c r="CH48" s="229"/>
      <c r="CI48" s="229"/>
      <c r="CJ48" s="229"/>
      <c r="CK48" s="230"/>
      <c r="CL48" s="39"/>
      <c r="CM48" s="9"/>
      <c r="CN48" s="9"/>
      <c r="CO48" s="9"/>
      <c r="CP48" s="9"/>
      <c r="CQ48" s="9"/>
      <c r="CR48" s="9"/>
      <c r="CS48" s="12"/>
      <c r="CT48" s="2"/>
      <c r="CU48" s="2">
        <v>22</v>
      </c>
      <c r="CV48" s="2"/>
      <c r="CW48" s="1"/>
      <c r="CY48" s="10">
        <v>600</v>
      </c>
      <c r="CZ48" s="1" t="s">
        <v>87</v>
      </c>
      <c r="DA48" s="10">
        <v>500</v>
      </c>
      <c r="DB48" s="14">
        <v>700</v>
      </c>
      <c r="DC48" s="14">
        <v>1400</v>
      </c>
      <c r="DD48" s="14">
        <v>1900</v>
      </c>
    </row>
    <row r="49" spans="5:108" ht="8.1" customHeight="1">
      <c r="E49" s="333"/>
      <c r="F49" s="332"/>
      <c r="G49" s="179"/>
      <c r="H49" s="154"/>
      <c r="I49" s="154"/>
      <c r="J49" s="154"/>
      <c r="K49" s="154"/>
      <c r="L49" s="180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79" t="s">
        <v>41</v>
      </c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8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248"/>
      <c r="BX49" s="229"/>
      <c r="BY49" s="229"/>
      <c r="BZ49" s="229"/>
      <c r="CA49" s="229"/>
      <c r="CB49" s="274"/>
      <c r="CC49" s="274"/>
      <c r="CD49" s="274"/>
      <c r="CE49" s="274"/>
      <c r="CF49" s="274"/>
      <c r="CG49" s="229"/>
      <c r="CH49" s="229"/>
      <c r="CI49" s="229"/>
      <c r="CJ49" s="229"/>
      <c r="CK49" s="230"/>
      <c r="CL49" s="39"/>
      <c r="CM49" s="9"/>
      <c r="CN49" s="9"/>
      <c r="CO49" s="9"/>
      <c r="CP49" s="9"/>
      <c r="CQ49" s="9"/>
      <c r="CR49" s="9"/>
      <c r="CS49" s="12"/>
      <c r="CT49" s="2"/>
      <c r="CU49" s="2">
        <v>23</v>
      </c>
      <c r="CV49" s="2"/>
      <c r="CW49" s="1"/>
      <c r="CY49" s="10">
        <v>700</v>
      </c>
      <c r="CZ49" s="10">
        <v>700</v>
      </c>
      <c r="DA49" s="1" t="s">
        <v>87</v>
      </c>
      <c r="DB49" s="11" t="s">
        <v>88</v>
      </c>
      <c r="DC49" s="11" t="s">
        <v>89</v>
      </c>
      <c r="DD49" s="11" t="s">
        <v>87</v>
      </c>
    </row>
    <row r="50" spans="5:108" ht="8.1" customHeight="1">
      <c r="E50" s="333"/>
      <c r="F50" s="332"/>
      <c r="G50" s="179"/>
      <c r="H50" s="154"/>
      <c r="I50" s="154"/>
      <c r="J50" s="154"/>
      <c r="K50" s="154"/>
      <c r="L50" s="180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76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287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249"/>
      <c r="BX50" s="231"/>
      <c r="BY50" s="231"/>
      <c r="BZ50" s="231"/>
      <c r="CA50" s="231"/>
      <c r="CB50" s="275"/>
      <c r="CC50" s="275"/>
      <c r="CD50" s="275"/>
      <c r="CE50" s="275"/>
      <c r="CF50" s="275"/>
      <c r="CG50" s="229"/>
      <c r="CH50" s="229"/>
      <c r="CI50" s="229"/>
      <c r="CJ50" s="229"/>
      <c r="CK50" s="230"/>
      <c r="CL50" s="39"/>
      <c r="CM50" s="9"/>
      <c r="CN50" s="9"/>
      <c r="CO50" s="9"/>
      <c r="CP50" s="9"/>
      <c r="CQ50" s="9"/>
      <c r="CR50" s="9"/>
      <c r="CS50" s="12"/>
      <c r="CT50" s="2"/>
      <c r="CU50" s="2">
        <v>24</v>
      </c>
      <c r="CV50" s="2"/>
      <c r="CW50" s="1"/>
      <c r="CY50" s="1">
        <v>750</v>
      </c>
      <c r="CZ50" s="1" t="s">
        <v>90</v>
      </c>
      <c r="DA50" s="1">
        <v>500</v>
      </c>
      <c r="DB50" s="1">
        <v>700</v>
      </c>
      <c r="DC50" s="14">
        <v>1400</v>
      </c>
      <c r="DD50" s="14">
        <v>1950</v>
      </c>
    </row>
    <row r="51" spans="5:108" ht="8.1" customHeight="1">
      <c r="E51" s="333"/>
      <c r="F51" s="332"/>
      <c r="G51" s="179"/>
      <c r="H51" s="154"/>
      <c r="I51" s="154"/>
      <c r="J51" s="154"/>
      <c r="K51" s="154"/>
      <c r="L51" s="180"/>
      <c r="M51" s="336" t="s">
        <v>11</v>
      </c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5" t="s">
        <v>32</v>
      </c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163" t="s">
        <v>76</v>
      </c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64"/>
      <c r="BH51" s="67"/>
      <c r="BI51" s="50"/>
      <c r="BJ51" s="68"/>
      <c r="BK51" s="68"/>
      <c r="BL51" s="68"/>
      <c r="BM51" s="68"/>
      <c r="BN51" s="68"/>
      <c r="BO51" s="68"/>
      <c r="BP51" s="68"/>
      <c r="BQ51" s="68"/>
      <c r="BR51" s="69"/>
      <c r="BS51" s="70"/>
      <c r="BT51" s="70"/>
      <c r="BU51" s="50"/>
      <c r="BV51" s="51"/>
      <c r="BW51" s="271" t="str">
        <f>IF(BJ52="","",IF(AND((VLOOKUP(AL5,CY27:DN36,8,FALSE))&lt;=BJ52,BJ52&lt;=(VLOOKUP(AL5,CY27:DN36,7,FALSE))),"○",""))</f>
        <v/>
      </c>
      <c r="BX51" s="223"/>
      <c r="BY51" s="223"/>
      <c r="BZ51" s="223"/>
      <c r="CA51" s="223"/>
      <c r="CB51" s="223" t="s">
        <v>37</v>
      </c>
      <c r="CC51" s="276"/>
      <c r="CD51" s="276"/>
      <c r="CE51" s="276"/>
      <c r="CF51" s="276"/>
      <c r="CG51" s="223" t="str">
        <f>IF(BJ52="","",IF(OR(BJ52&gt;(VLOOKUP(AL5,CY27:DN36,7,FALSE)),BJ52&lt;(VLOOKUP(AL5,CY27:DN36,8,FALSE))),"○",""))</f>
        <v/>
      </c>
      <c r="CH51" s="223"/>
      <c r="CI51" s="223"/>
      <c r="CJ51" s="223"/>
      <c r="CK51" s="224"/>
      <c r="CL51" s="46"/>
      <c r="CM51" s="9"/>
      <c r="CN51" s="9"/>
      <c r="CO51" s="9"/>
      <c r="CP51" s="9"/>
      <c r="CQ51" s="9"/>
      <c r="CR51" s="9"/>
      <c r="CS51" s="12"/>
      <c r="CT51" s="2"/>
      <c r="CU51" s="2">
        <v>25</v>
      </c>
      <c r="CV51" s="2"/>
      <c r="CW51" s="10"/>
      <c r="CY51" s="1">
        <v>850</v>
      </c>
      <c r="CZ51" s="1" t="s">
        <v>87</v>
      </c>
      <c r="DA51" s="1">
        <v>500</v>
      </c>
      <c r="DB51" s="1">
        <v>700</v>
      </c>
      <c r="DC51" s="14">
        <v>1400</v>
      </c>
      <c r="DD51" s="14">
        <v>1950</v>
      </c>
    </row>
    <row r="52" spans="5:108" ht="8.1" customHeight="1">
      <c r="E52" s="333"/>
      <c r="F52" s="332"/>
      <c r="G52" s="179"/>
      <c r="H52" s="154"/>
      <c r="I52" s="154"/>
      <c r="J52" s="154"/>
      <c r="K52" s="154"/>
      <c r="L52" s="180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5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7"/>
      <c r="BH52" s="33"/>
      <c r="BI52" s="35"/>
      <c r="BJ52" s="338"/>
      <c r="BK52" s="338"/>
      <c r="BL52" s="338"/>
      <c r="BM52" s="338"/>
      <c r="BN52" s="338"/>
      <c r="BO52" s="338"/>
      <c r="BP52" s="338"/>
      <c r="BQ52" s="338"/>
      <c r="BR52" s="104" t="s">
        <v>25</v>
      </c>
      <c r="BS52" s="104"/>
      <c r="BT52" s="104"/>
      <c r="BU52" s="35"/>
      <c r="BV52" s="36"/>
      <c r="BW52" s="272"/>
      <c r="BX52" s="193"/>
      <c r="BY52" s="193"/>
      <c r="BZ52" s="193"/>
      <c r="CA52" s="193"/>
      <c r="CB52" s="274"/>
      <c r="CC52" s="274"/>
      <c r="CD52" s="274"/>
      <c r="CE52" s="274"/>
      <c r="CF52" s="274"/>
      <c r="CG52" s="193"/>
      <c r="CH52" s="193"/>
      <c r="CI52" s="193"/>
      <c r="CJ52" s="193"/>
      <c r="CK52" s="196"/>
      <c r="CL52" s="39"/>
      <c r="CM52" s="9"/>
      <c r="CN52" s="9"/>
      <c r="CO52" s="1" t="s">
        <v>108</v>
      </c>
      <c r="CP52" s="12" t="e">
        <f>VLOOKUP(AW8,CY46:DD53,MATCH(AW10,CY45:DD45,0),FALSE)</f>
        <v>#N/A</v>
      </c>
      <c r="CQ52" s="9"/>
      <c r="CR52" s="9"/>
      <c r="CS52" s="12"/>
      <c r="CT52" s="2"/>
      <c r="CU52" s="2">
        <v>26</v>
      </c>
      <c r="CV52" s="2"/>
      <c r="CW52" s="10"/>
      <c r="CY52" s="1">
        <v>900</v>
      </c>
      <c r="CZ52" s="1" t="s">
        <v>87</v>
      </c>
      <c r="DA52" s="1" t="s">
        <v>107</v>
      </c>
      <c r="DB52" s="1" t="s">
        <v>116</v>
      </c>
      <c r="DC52" s="11" t="s">
        <v>117</v>
      </c>
      <c r="DD52" s="11" t="s">
        <v>117</v>
      </c>
    </row>
    <row r="53" spans="5:108" ht="8.1" customHeight="1">
      <c r="E53" s="333"/>
      <c r="F53" s="332"/>
      <c r="G53" s="179"/>
      <c r="H53" s="154"/>
      <c r="I53" s="154"/>
      <c r="J53" s="154"/>
      <c r="K53" s="154"/>
      <c r="L53" s="180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71"/>
      <c r="AL53" s="187" t="s">
        <v>77</v>
      </c>
      <c r="AM53" s="187"/>
      <c r="AN53" s="187"/>
      <c r="AO53" s="187"/>
      <c r="AP53" s="187"/>
      <c r="AQ53" s="323" t="str">
        <f>IF(OR(AL5="認定番号",AL5=""),"?",VLOOKUP(AL5,CY27:DN36,6,FALSE))</f>
        <v>?</v>
      </c>
      <c r="AR53" s="323"/>
      <c r="AS53" s="323"/>
      <c r="AT53" s="323"/>
      <c r="AU53" s="323"/>
      <c r="AV53" s="323"/>
      <c r="AW53" s="323"/>
      <c r="AX53" s="323"/>
      <c r="AY53" s="323"/>
      <c r="AZ53" s="323"/>
      <c r="BA53" s="323"/>
      <c r="BB53" s="323"/>
      <c r="BC53" s="323"/>
      <c r="BD53" s="323"/>
      <c r="BE53" s="323"/>
      <c r="BF53" s="72"/>
      <c r="BG53" s="73"/>
      <c r="BH53" s="33"/>
      <c r="BI53" s="35"/>
      <c r="BJ53" s="339"/>
      <c r="BK53" s="339"/>
      <c r="BL53" s="339"/>
      <c r="BM53" s="339"/>
      <c r="BN53" s="339"/>
      <c r="BO53" s="339"/>
      <c r="BP53" s="339"/>
      <c r="BQ53" s="339"/>
      <c r="BR53" s="105"/>
      <c r="BS53" s="105"/>
      <c r="BT53" s="105"/>
      <c r="BU53" s="35"/>
      <c r="BV53" s="36"/>
      <c r="BW53" s="272"/>
      <c r="BX53" s="193"/>
      <c r="BY53" s="193"/>
      <c r="BZ53" s="193"/>
      <c r="CA53" s="193"/>
      <c r="CB53" s="274"/>
      <c r="CC53" s="274"/>
      <c r="CD53" s="274"/>
      <c r="CE53" s="274"/>
      <c r="CF53" s="274"/>
      <c r="CG53" s="193"/>
      <c r="CH53" s="193"/>
      <c r="CI53" s="193"/>
      <c r="CJ53" s="193"/>
      <c r="CK53" s="196"/>
      <c r="CL53" s="39"/>
      <c r="CM53" s="9"/>
      <c r="CN53" s="9"/>
      <c r="CO53" s="1" t="s">
        <v>111</v>
      </c>
      <c r="CP53" s="12" t="e">
        <f>VLOOKUP(AW8,CY57:DD64,MATCH(AW10,CY56:DD56,0),FALSE)</f>
        <v>#N/A</v>
      </c>
      <c r="CQ53" s="9"/>
      <c r="CR53" s="9"/>
      <c r="CS53" s="12"/>
      <c r="CT53" s="2"/>
      <c r="CU53" s="2">
        <v>27</v>
      </c>
      <c r="CV53" s="2"/>
      <c r="CW53" s="10"/>
      <c r="CY53" s="1">
        <v>1000</v>
      </c>
      <c r="CZ53" s="1" t="s">
        <v>87</v>
      </c>
      <c r="DA53" s="1" t="s">
        <v>107</v>
      </c>
      <c r="DB53" s="1" t="s">
        <v>116</v>
      </c>
      <c r="DC53" s="11" t="s">
        <v>117</v>
      </c>
      <c r="DD53" s="11" t="s">
        <v>117</v>
      </c>
    </row>
    <row r="54" spans="5:108" ht="8.1" customHeight="1">
      <c r="E54" s="333"/>
      <c r="F54" s="332"/>
      <c r="G54" s="179"/>
      <c r="H54" s="154"/>
      <c r="I54" s="154"/>
      <c r="J54" s="154"/>
      <c r="K54" s="154"/>
      <c r="L54" s="180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71"/>
      <c r="AL54" s="187"/>
      <c r="AM54" s="187"/>
      <c r="AN54" s="187"/>
      <c r="AO54" s="187"/>
      <c r="AP54" s="187"/>
      <c r="AQ54" s="323"/>
      <c r="AR54" s="323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  <c r="BF54" s="72"/>
      <c r="BG54" s="73"/>
      <c r="BH54" s="33"/>
      <c r="BI54" s="35"/>
      <c r="BJ54" s="74"/>
      <c r="BK54" s="74"/>
      <c r="BL54" s="74"/>
      <c r="BM54" s="74"/>
      <c r="BN54" s="74"/>
      <c r="BO54" s="74"/>
      <c r="BP54" s="74"/>
      <c r="BQ54" s="74"/>
      <c r="BR54" s="75"/>
      <c r="BS54" s="75"/>
      <c r="BT54" s="75"/>
      <c r="BU54" s="35"/>
      <c r="BV54" s="36"/>
      <c r="BW54" s="272"/>
      <c r="BX54" s="193"/>
      <c r="BY54" s="193"/>
      <c r="BZ54" s="193"/>
      <c r="CA54" s="193"/>
      <c r="CB54" s="274"/>
      <c r="CC54" s="274"/>
      <c r="CD54" s="274"/>
      <c r="CE54" s="274"/>
      <c r="CF54" s="274"/>
      <c r="CG54" s="193"/>
      <c r="CH54" s="193"/>
      <c r="CI54" s="193"/>
      <c r="CJ54" s="193"/>
      <c r="CK54" s="196"/>
      <c r="CL54" s="39"/>
      <c r="CM54" s="9"/>
      <c r="CN54" s="9"/>
      <c r="CO54" s="1" t="s">
        <v>109</v>
      </c>
      <c r="CP54" s="12" t="e">
        <f>VLOOKUP(AW8,CY68:DA69,MATCH(AW10,CY67:DA67,0),FALSE)</f>
        <v>#N/A</v>
      </c>
      <c r="CQ54" s="9"/>
      <c r="CR54" s="9"/>
      <c r="CS54" s="12"/>
      <c r="CT54" s="2"/>
      <c r="CU54" s="2">
        <v>28</v>
      </c>
      <c r="CV54" s="2"/>
      <c r="CW54" s="10"/>
    </row>
    <row r="55" spans="5:108" ht="8.1" customHeight="1">
      <c r="E55" s="133" t="s">
        <v>23</v>
      </c>
      <c r="F55" s="134"/>
      <c r="G55" s="124" t="s">
        <v>2</v>
      </c>
      <c r="H55" s="125"/>
      <c r="I55" s="125"/>
      <c r="J55" s="125"/>
      <c r="K55" s="125"/>
      <c r="L55" s="126"/>
      <c r="M55" s="198" t="s">
        <v>148</v>
      </c>
      <c r="N55" s="199"/>
      <c r="O55" s="199"/>
      <c r="P55" s="199"/>
      <c r="Q55" s="199"/>
      <c r="R55" s="199"/>
      <c r="S55" s="199"/>
      <c r="T55" s="199"/>
      <c r="U55" s="199"/>
      <c r="V55" s="199"/>
      <c r="W55" s="200"/>
      <c r="X55" s="174" t="s">
        <v>8</v>
      </c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24" t="s">
        <v>31</v>
      </c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6"/>
      <c r="BH55" s="124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6"/>
      <c r="BW55" s="308"/>
      <c r="BX55" s="296"/>
      <c r="BY55" s="296"/>
      <c r="BZ55" s="296"/>
      <c r="CA55" s="296"/>
      <c r="CB55" s="192" t="s">
        <v>36</v>
      </c>
      <c r="CC55" s="192"/>
      <c r="CD55" s="192"/>
      <c r="CE55" s="192"/>
      <c r="CF55" s="192"/>
      <c r="CG55" s="296"/>
      <c r="CH55" s="296"/>
      <c r="CI55" s="296"/>
      <c r="CJ55" s="296"/>
      <c r="CK55" s="297"/>
      <c r="CL55" s="39"/>
      <c r="CM55" s="9"/>
      <c r="CN55" s="9"/>
      <c r="CO55" s="1" t="s">
        <v>110</v>
      </c>
      <c r="CP55" s="12" t="e">
        <f>VLOOKUP(AW8,CY74:DA75,MATCH(AW10,CY73:DA73,0),FALSE)</f>
        <v>#N/A</v>
      </c>
      <c r="CQ55" s="9"/>
      <c r="CR55" s="9"/>
      <c r="CS55" s="12"/>
      <c r="CT55" s="2"/>
      <c r="CU55" s="2">
        <v>29</v>
      </c>
      <c r="CV55" s="2"/>
      <c r="CW55" s="10"/>
      <c r="CY55" s="7" t="s">
        <v>113</v>
      </c>
    </row>
    <row r="56" spans="5:108" ht="8.1" customHeight="1">
      <c r="E56" s="135"/>
      <c r="F56" s="136"/>
      <c r="G56" s="127"/>
      <c r="H56" s="128"/>
      <c r="I56" s="128"/>
      <c r="J56" s="128"/>
      <c r="K56" s="128"/>
      <c r="L56" s="129"/>
      <c r="M56" s="201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176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290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2"/>
      <c r="BH56" s="290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2"/>
      <c r="BW56" s="249"/>
      <c r="BX56" s="231"/>
      <c r="BY56" s="231"/>
      <c r="BZ56" s="231"/>
      <c r="CA56" s="231"/>
      <c r="CB56" s="194"/>
      <c r="CC56" s="194"/>
      <c r="CD56" s="194"/>
      <c r="CE56" s="194"/>
      <c r="CF56" s="194"/>
      <c r="CG56" s="231"/>
      <c r="CH56" s="231"/>
      <c r="CI56" s="231"/>
      <c r="CJ56" s="231"/>
      <c r="CK56" s="232"/>
      <c r="CL56" s="39"/>
      <c r="CM56" s="9"/>
      <c r="CN56" s="9"/>
      <c r="CO56" s="1" t="s">
        <v>68</v>
      </c>
      <c r="CP56" s="12" t="e">
        <f>VLOOKUP(AW8,CY46:DD53,MATCH(AW10,CY45:DD45,0),FALSE)</f>
        <v>#N/A</v>
      </c>
      <c r="CQ56" s="9"/>
      <c r="CR56" s="9"/>
      <c r="CS56" s="12"/>
      <c r="CT56" s="2"/>
      <c r="CU56" s="2">
        <v>30</v>
      </c>
      <c r="CV56" s="2"/>
      <c r="CW56" s="10"/>
      <c r="CY56" s="10"/>
      <c r="CZ56" s="10">
        <v>30</v>
      </c>
      <c r="DA56" s="10">
        <v>45</v>
      </c>
      <c r="DB56" s="10">
        <v>60</v>
      </c>
      <c r="DC56" s="10">
        <v>90</v>
      </c>
      <c r="DD56" s="1">
        <v>105</v>
      </c>
    </row>
    <row r="57" spans="5:108" ht="8.1" customHeight="1">
      <c r="E57" s="135"/>
      <c r="F57" s="136"/>
      <c r="G57" s="127"/>
      <c r="H57" s="128"/>
      <c r="I57" s="128"/>
      <c r="J57" s="128"/>
      <c r="K57" s="128"/>
      <c r="L57" s="129"/>
      <c r="M57" s="262" t="s">
        <v>149</v>
      </c>
      <c r="N57" s="263"/>
      <c r="O57" s="263"/>
      <c r="P57" s="263"/>
      <c r="Q57" s="263"/>
      <c r="R57" s="263"/>
      <c r="S57" s="263"/>
      <c r="T57" s="263"/>
      <c r="U57" s="263"/>
      <c r="V57" s="263"/>
      <c r="W57" s="264"/>
      <c r="X57" s="262" t="s">
        <v>150</v>
      </c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2" t="s">
        <v>136</v>
      </c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4"/>
      <c r="BH57" s="39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52"/>
      <c r="BW57" s="271" t="str">
        <f>IF(OR(AND(CR61="",CR62=""),AK68="+"),"",IF(AND(CR61="○",CR62="○"),"○",""))</f>
        <v/>
      </c>
      <c r="BX57" s="223"/>
      <c r="BY57" s="223"/>
      <c r="BZ57" s="223"/>
      <c r="CA57" s="223"/>
      <c r="CB57" s="223" t="s">
        <v>37</v>
      </c>
      <c r="CC57" s="223"/>
      <c r="CD57" s="223"/>
      <c r="CE57" s="223"/>
      <c r="CF57" s="223"/>
      <c r="CG57" s="223" t="str">
        <f>IF(AND(CR61="",CR62=""),"",IF(OR(OR(CR61="×",CR62="×"),AK68="+"),"○",""))</f>
        <v/>
      </c>
      <c r="CH57" s="223"/>
      <c r="CI57" s="223"/>
      <c r="CJ57" s="223"/>
      <c r="CK57" s="224"/>
      <c r="CL57" s="39"/>
      <c r="CM57" s="9"/>
      <c r="CN57" s="9"/>
      <c r="CO57" s="1" t="s">
        <v>91</v>
      </c>
      <c r="CP57" s="12" t="e">
        <f>VLOOKUP(AW8,CY46:DD53,MATCH(AW10,CY45:DD45,0),FALSE)</f>
        <v>#N/A</v>
      </c>
      <c r="CQ57" s="9"/>
      <c r="CR57" s="9"/>
      <c r="CS57" s="12"/>
      <c r="CT57" s="2"/>
      <c r="CU57" s="2">
        <v>31</v>
      </c>
      <c r="CV57" s="2"/>
      <c r="CW57" s="10"/>
      <c r="CY57" s="10">
        <v>320</v>
      </c>
      <c r="CZ57" s="1" t="s">
        <v>107</v>
      </c>
      <c r="DA57" s="1" t="s">
        <v>116</v>
      </c>
      <c r="DB57" s="1" t="s">
        <v>106</v>
      </c>
      <c r="DC57" s="1" t="s">
        <v>107</v>
      </c>
      <c r="DD57" s="1" t="s">
        <v>107</v>
      </c>
    </row>
    <row r="58" spans="5:108" ht="8.1" customHeight="1">
      <c r="E58" s="135"/>
      <c r="F58" s="136"/>
      <c r="G58" s="127"/>
      <c r="H58" s="128"/>
      <c r="I58" s="128"/>
      <c r="J58" s="128"/>
      <c r="K58" s="128"/>
      <c r="L58" s="129"/>
      <c r="M58" s="265"/>
      <c r="N58" s="266"/>
      <c r="O58" s="266"/>
      <c r="P58" s="266"/>
      <c r="Q58" s="266"/>
      <c r="R58" s="266"/>
      <c r="S58" s="266"/>
      <c r="T58" s="266"/>
      <c r="U58" s="266"/>
      <c r="V58" s="266"/>
      <c r="W58" s="267"/>
      <c r="X58" s="265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5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7"/>
      <c r="BH58" s="298" t="str">
        <f>AK60</f>
        <v/>
      </c>
      <c r="BI58" s="299"/>
      <c r="BJ58" s="299"/>
      <c r="BK58" s="299"/>
      <c r="BL58" s="299"/>
      <c r="BM58" s="299"/>
      <c r="BN58" s="299"/>
      <c r="BO58" s="34"/>
      <c r="BP58" s="34"/>
      <c r="BQ58" s="34"/>
      <c r="BR58" s="34"/>
      <c r="BS58" s="34"/>
      <c r="BT58" s="34"/>
      <c r="BU58" s="34"/>
      <c r="BV58" s="52"/>
      <c r="BW58" s="272"/>
      <c r="BX58" s="193"/>
      <c r="BY58" s="193"/>
      <c r="BZ58" s="193"/>
      <c r="CA58" s="193"/>
      <c r="CB58" s="193"/>
      <c r="CC58" s="193"/>
      <c r="CD58" s="193"/>
      <c r="CE58" s="193"/>
      <c r="CF58" s="193"/>
      <c r="CG58" s="193"/>
      <c r="CH58" s="193"/>
      <c r="CI58" s="193"/>
      <c r="CJ58" s="193"/>
      <c r="CK58" s="196"/>
      <c r="CL58" s="39"/>
      <c r="CM58" s="9"/>
      <c r="CN58" s="9"/>
      <c r="CO58" s="9"/>
      <c r="CP58" s="9"/>
      <c r="CQ58" s="9"/>
      <c r="CR58" s="9"/>
      <c r="CS58" s="9"/>
      <c r="CT58" s="15"/>
      <c r="CU58" s="15"/>
      <c r="CV58" s="15"/>
      <c r="CY58" s="10">
        <v>450</v>
      </c>
      <c r="CZ58" s="1" t="s">
        <v>87</v>
      </c>
      <c r="DA58" s="1" t="s">
        <v>107</v>
      </c>
      <c r="DB58" s="11" t="s">
        <v>107</v>
      </c>
      <c r="DC58" s="11" t="s">
        <v>117</v>
      </c>
      <c r="DD58" s="11" t="s">
        <v>118</v>
      </c>
    </row>
    <row r="59" spans="5:108" ht="8.1" customHeight="1">
      <c r="E59" s="135"/>
      <c r="F59" s="136"/>
      <c r="G59" s="127"/>
      <c r="H59" s="128"/>
      <c r="I59" s="128"/>
      <c r="J59" s="128"/>
      <c r="K59" s="128"/>
      <c r="L59" s="129"/>
      <c r="M59" s="265"/>
      <c r="N59" s="266"/>
      <c r="O59" s="266"/>
      <c r="P59" s="266"/>
      <c r="Q59" s="266"/>
      <c r="R59" s="266"/>
      <c r="S59" s="266"/>
      <c r="T59" s="266"/>
      <c r="U59" s="266"/>
      <c r="V59" s="266"/>
      <c r="W59" s="267"/>
      <c r="X59" s="265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5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7"/>
      <c r="BH59" s="298"/>
      <c r="BI59" s="299"/>
      <c r="BJ59" s="299"/>
      <c r="BK59" s="299"/>
      <c r="BL59" s="299"/>
      <c r="BM59" s="299"/>
      <c r="BN59" s="299"/>
      <c r="BO59" s="34"/>
      <c r="BP59" s="34"/>
      <c r="BQ59" s="34"/>
      <c r="BR59" s="34"/>
      <c r="BS59" s="34"/>
      <c r="BT59" s="34"/>
      <c r="BU59" s="34"/>
      <c r="BV59" s="52"/>
      <c r="BW59" s="272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6"/>
      <c r="CL59" s="39"/>
      <c r="CM59" s="9"/>
      <c r="CN59" s="9"/>
      <c r="CO59" s="9"/>
      <c r="CP59" s="9"/>
      <c r="CQ59" s="9"/>
      <c r="CR59" s="9"/>
      <c r="CS59" s="9"/>
      <c r="CT59" s="15"/>
      <c r="CU59" s="15"/>
      <c r="CV59" s="15"/>
      <c r="CY59" s="10">
        <v>600</v>
      </c>
      <c r="CZ59" s="1" t="s">
        <v>87</v>
      </c>
      <c r="DA59" s="1" t="s">
        <v>107</v>
      </c>
      <c r="DB59" s="11" t="s">
        <v>107</v>
      </c>
      <c r="DC59" s="11" t="s">
        <v>117</v>
      </c>
      <c r="DD59" s="11" t="s">
        <v>117</v>
      </c>
    </row>
    <row r="60" spans="5:108" ht="8.1" customHeight="1">
      <c r="E60" s="135"/>
      <c r="F60" s="136"/>
      <c r="G60" s="127"/>
      <c r="H60" s="128"/>
      <c r="I60" s="128"/>
      <c r="J60" s="128"/>
      <c r="K60" s="128"/>
      <c r="L60" s="129"/>
      <c r="M60" s="265"/>
      <c r="N60" s="266"/>
      <c r="O60" s="266"/>
      <c r="P60" s="266"/>
      <c r="Q60" s="266"/>
      <c r="R60" s="266"/>
      <c r="S60" s="266"/>
      <c r="T60" s="266"/>
      <c r="U60" s="266"/>
      <c r="V60" s="266"/>
      <c r="W60" s="267"/>
      <c r="X60" s="265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98" t="str">
        <f>IF(AL5="認定番号","",VLOOKUP(AL5,CY26:DN36,10,FALSE))</f>
        <v/>
      </c>
      <c r="AL60" s="299"/>
      <c r="AM60" s="299"/>
      <c r="AN60" s="299"/>
      <c r="AO60" s="299"/>
      <c r="AP60" s="299"/>
      <c r="AQ60" s="299"/>
      <c r="AR60" s="299"/>
      <c r="AS60" s="299"/>
      <c r="AT60" s="299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52"/>
      <c r="BH60" s="39"/>
      <c r="BI60" s="34"/>
      <c r="BJ60" s="282"/>
      <c r="BK60" s="282"/>
      <c r="BL60" s="282"/>
      <c r="BM60" s="212" t="s">
        <v>140</v>
      </c>
      <c r="BN60" s="212"/>
      <c r="BO60" s="282"/>
      <c r="BP60" s="282"/>
      <c r="BQ60" s="282"/>
      <c r="BR60" s="282"/>
      <c r="BS60" s="282"/>
      <c r="BT60" s="212" t="s">
        <v>139</v>
      </c>
      <c r="BU60" s="212"/>
      <c r="BV60" s="213"/>
      <c r="BW60" s="272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6"/>
      <c r="CL60" s="46"/>
      <c r="CM60" s="9"/>
      <c r="CN60" s="9"/>
      <c r="CO60" s="12"/>
      <c r="CP60" s="12" t="s">
        <v>140</v>
      </c>
      <c r="CQ60" s="12" t="s">
        <v>144</v>
      </c>
      <c r="CR60" s="12" t="s">
        <v>145</v>
      </c>
      <c r="CS60" s="9"/>
      <c r="CT60" s="9"/>
      <c r="CU60" s="9"/>
      <c r="CV60" s="9"/>
      <c r="CY60" s="10">
        <v>700</v>
      </c>
      <c r="CZ60" s="1" t="s">
        <v>107</v>
      </c>
      <c r="DA60" s="1" t="s">
        <v>87</v>
      </c>
      <c r="DB60" s="11" t="s">
        <v>87</v>
      </c>
      <c r="DC60" s="11" t="s">
        <v>87</v>
      </c>
      <c r="DD60" s="11" t="s">
        <v>87</v>
      </c>
    </row>
    <row r="61" spans="5:108" ht="8.1" customHeight="1">
      <c r="E61" s="135"/>
      <c r="F61" s="136"/>
      <c r="G61" s="127"/>
      <c r="H61" s="128"/>
      <c r="I61" s="128"/>
      <c r="J61" s="128"/>
      <c r="K61" s="128"/>
      <c r="L61" s="129"/>
      <c r="M61" s="265"/>
      <c r="N61" s="266"/>
      <c r="O61" s="266"/>
      <c r="P61" s="266"/>
      <c r="Q61" s="266"/>
      <c r="R61" s="266"/>
      <c r="S61" s="266"/>
      <c r="T61" s="266"/>
      <c r="U61" s="266"/>
      <c r="V61" s="266"/>
      <c r="W61" s="267"/>
      <c r="X61" s="265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98"/>
      <c r="AL61" s="299"/>
      <c r="AM61" s="299"/>
      <c r="AN61" s="299"/>
      <c r="AO61" s="299"/>
      <c r="AP61" s="299"/>
      <c r="AQ61" s="299"/>
      <c r="AR61" s="299"/>
      <c r="AS61" s="299"/>
      <c r="AT61" s="299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52"/>
      <c r="BH61" s="39"/>
      <c r="BI61" s="34"/>
      <c r="BJ61" s="284"/>
      <c r="BK61" s="284"/>
      <c r="BL61" s="284"/>
      <c r="BM61" s="212"/>
      <c r="BN61" s="212"/>
      <c r="BO61" s="284"/>
      <c r="BP61" s="284"/>
      <c r="BQ61" s="284"/>
      <c r="BR61" s="284"/>
      <c r="BS61" s="284"/>
      <c r="BT61" s="212"/>
      <c r="BU61" s="212"/>
      <c r="BV61" s="213"/>
      <c r="BW61" s="272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6"/>
      <c r="CL61" s="46"/>
      <c r="CM61" s="9"/>
      <c r="CN61" s="9"/>
      <c r="CO61" s="12" t="s">
        <v>143</v>
      </c>
      <c r="CP61" s="12" t="str">
        <f>IF(BJ60="","",IF(BJ60&lt;=AK62,"○","×"))</f>
        <v/>
      </c>
      <c r="CQ61" s="12" t="str">
        <f>IF(BO60="","",IF(BO60&lt;AU62,"○","×"))</f>
        <v/>
      </c>
      <c r="CR61" s="12" t="str">
        <f>IF(AND(CP61="",CQ61=""),"",IF(AND(CP61="○",CQ61="○"),"○","×"))</f>
        <v/>
      </c>
      <c r="CS61" s="9"/>
      <c r="CT61" s="9"/>
      <c r="CU61" s="9"/>
      <c r="CV61" s="9"/>
      <c r="CY61" s="1">
        <v>750</v>
      </c>
      <c r="CZ61" s="1" t="s">
        <v>87</v>
      </c>
      <c r="DA61" s="1">
        <v>530</v>
      </c>
      <c r="DB61" s="1">
        <v>730</v>
      </c>
      <c r="DC61" s="14">
        <v>1420</v>
      </c>
      <c r="DD61" s="14">
        <v>2000</v>
      </c>
    </row>
    <row r="62" spans="5:108" ht="8.1" customHeight="1">
      <c r="E62" s="135"/>
      <c r="F62" s="136"/>
      <c r="G62" s="127"/>
      <c r="H62" s="128"/>
      <c r="I62" s="128"/>
      <c r="J62" s="128"/>
      <c r="K62" s="128"/>
      <c r="L62" s="129"/>
      <c r="M62" s="265"/>
      <c r="N62" s="266"/>
      <c r="O62" s="266"/>
      <c r="P62" s="266"/>
      <c r="Q62" s="266"/>
      <c r="R62" s="266"/>
      <c r="S62" s="266"/>
      <c r="T62" s="266"/>
      <c r="U62" s="266"/>
      <c r="V62" s="266"/>
      <c r="W62" s="267"/>
      <c r="X62" s="265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11">
        <f>VLOOKUP(AL5,CY26:DN36,12,FALSE)</f>
        <v>0</v>
      </c>
      <c r="AL62" s="212"/>
      <c r="AM62" s="212"/>
      <c r="AN62" s="212"/>
      <c r="AO62" s="212"/>
      <c r="AP62" s="212" t="s">
        <v>137</v>
      </c>
      <c r="AQ62" s="212"/>
      <c r="AR62" s="212"/>
      <c r="AS62" s="212"/>
      <c r="AT62" s="212"/>
      <c r="AU62" s="212">
        <f>VLOOKUP(AL5,CY26:DN36,13,FALSE)</f>
        <v>0</v>
      </c>
      <c r="AV62" s="212"/>
      <c r="AW62" s="212"/>
      <c r="AX62" s="212"/>
      <c r="AY62" s="212"/>
      <c r="AZ62" s="212"/>
      <c r="BA62" s="212" t="s">
        <v>138</v>
      </c>
      <c r="BB62" s="212"/>
      <c r="BC62" s="212"/>
      <c r="BD62" s="212"/>
      <c r="BE62" s="212"/>
      <c r="BF62" s="212"/>
      <c r="BG62" s="213"/>
      <c r="BH62" s="39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52"/>
      <c r="BW62" s="272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6"/>
      <c r="CL62" s="39"/>
      <c r="CM62" s="9"/>
      <c r="CN62" s="9"/>
      <c r="CO62" s="12" t="s">
        <v>130</v>
      </c>
      <c r="CP62" s="12" t="str">
        <f>IF(BJ65="","",IF(BJ65&lt;=AK66,"○","×"))</f>
        <v/>
      </c>
      <c r="CQ62" s="12" t="str">
        <f>IF(BO65="","",IF(BO65&lt;AU66,"○","×"))</f>
        <v/>
      </c>
      <c r="CR62" s="12" t="str">
        <f>IF(AND(CP62="",CQ62=""),"",IF(AND(CP62="○",CQ62="○"),"○","×"))</f>
        <v/>
      </c>
      <c r="CS62" s="9"/>
      <c r="CT62" s="9"/>
      <c r="CU62" s="9"/>
      <c r="CV62" s="9"/>
      <c r="CW62" s="1" t="s">
        <v>108</v>
      </c>
      <c r="CY62" s="1">
        <v>850</v>
      </c>
      <c r="CZ62" s="1" t="s">
        <v>87</v>
      </c>
      <c r="DA62" s="1">
        <v>530</v>
      </c>
      <c r="DB62" s="1">
        <v>730</v>
      </c>
      <c r="DC62" s="14">
        <v>1420</v>
      </c>
      <c r="DD62" s="14">
        <v>2000</v>
      </c>
    </row>
    <row r="63" spans="5:108" ht="8.1" customHeight="1">
      <c r="E63" s="135"/>
      <c r="F63" s="136"/>
      <c r="G63" s="127"/>
      <c r="H63" s="128"/>
      <c r="I63" s="128"/>
      <c r="J63" s="128"/>
      <c r="K63" s="128"/>
      <c r="L63" s="129"/>
      <c r="M63" s="265"/>
      <c r="N63" s="266"/>
      <c r="O63" s="266"/>
      <c r="P63" s="266"/>
      <c r="Q63" s="266"/>
      <c r="R63" s="266"/>
      <c r="S63" s="266"/>
      <c r="T63" s="266"/>
      <c r="U63" s="266"/>
      <c r="V63" s="266"/>
      <c r="W63" s="267"/>
      <c r="X63" s="265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11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3"/>
      <c r="BH63" s="298" t="str">
        <f>AK64</f>
        <v/>
      </c>
      <c r="BI63" s="299"/>
      <c r="BJ63" s="299"/>
      <c r="BK63" s="299"/>
      <c r="BL63" s="299"/>
      <c r="BM63" s="299"/>
      <c r="BN63" s="299"/>
      <c r="BO63" s="34"/>
      <c r="BP63" s="34"/>
      <c r="BQ63" s="34"/>
      <c r="BR63" s="34"/>
      <c r="BS63" s="34"/>
      <c r="BT63" s="34"/>
      <c r="BU63" s="34"/>
      <c r="BV63" s="52"/>
      <c r="BW63" s="272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6"/>
      <c r="CL63" s="3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1" t="s">
        <v>111</v>
      </c>
      <c r="CY63" s="1">
        <v>900</v>
      </c>
      <c r="CZ63" s="1" t="s">
        <v>87</v>
      </c>
      <c r="DA63" s="1">
        <v>530</v>
      </c>
      <c r="DB63" s="1">
        <v>730</v>
      </c>
      <c r="DC63" s="14">
        <v>1420</v>
      </c>
      <c r="DD63" s="14">
        <v>2000</v>
      </c>
    </row>
    <row r="64" spans="5:108" ht="8.1" customHeight="1">
      <c r="E64" s="135"/>
      <c r="F64" s="136"/>
      <c r="G64" s="127"/>
      <c r="H64" s="128"/>
      <c r="I64" s="128"/>
      <c r="J64" s="128"/>
      <c r="K64" s="128"/>
      <c r="L64" s="129"/>
      <c r="M64" s="265"/>
      <c r="N64" s="266"/>
      <c r="O64" s="266"/>
      <c r="P64" s="266"/>
      <c r="Q64" s="266"/>
      <c r="R64" s="266"/>
      <c r="S64" s="266"/>
      <c r="T64" s="266"/>
      <c r="U64" s="266"/>
      <c r="V64" s="266"/>
      <c r="W64" s="267"/>
      <c r="X64" s="265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98" t="str">
        <f>IF(AL5="認定番号","",VLOOKUP(AL5,CY26:DN36,11,FALSE))</f>
        <v/>
      </c>
      <c r="AL64" s="299"/>
      <c r="AM64" s="299"/>
      <c r="AN64" s="299"/>
      <c r="AO64" s="299"/>
      <c r="AP64" s="299"/>
      <c r="AQ64" s="299"/>
      <c r="AR64" s="299"/>
      <c r="AS64" s="299"/>
      <c r="AT64" s="299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52"/>
      <c r="BH64" s="298"/>
      <c r="BI64" s="299"/>
      <c r="BJ64" s="299"/>
      <c r="BK64" s="299"/>
      <c r="BL64" s="299"/>
      <c r="BM64" s="299"/>
      <c r="BN64" s="299"/>
      <c r="BO64" s="34"/>
      <c r="BP64" s="34"/>
      <c r="BQ64" s="34"/>
      <c r="BR64" s="34"/>
      <c r="BS64" s="34"/>
      <c r="BT64" s="34"/>
      <c r="BU64" s="34"/>
      <c r="BV64" s="52"/>
      <c r="BW64" s="272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6"/>
      <c r="CL64" s="3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1" t="s">
        <v>109</v>
      </c>
      <c r="CY64" s="1">
        <v>1000</v>
      </c>
      <c r="CZ64" s="1" t="s">
        <v>87</v>
      </c>
      <c r="DA64" s="1">
        <v>530</v>
      </c>
      <c r="DB64" s="1">
        <v>730</v>
      </c>
      <c r="DC64" s="14">
        <v>1420</v>
      </c>
      <c r="DD64" s="14">
        <v>2000</v>
      </c>
    </row>
    <row r="65" spans="5:108" ht="8.1" customHeight="1">
      <c r="E65" s="135"/>
      <c r="F65" s="136"/>
      <c r="G65" s="127"/>
      <c r="H65" s="128"/>
      <c r="I65" s="128"/>
      <c r="J65" s="128"/>
      <c r="K65" s="128"/>
      <c r="L65" s="129"/>
      <c r="M65" s="265"/>
      <c r="N65" s="266"/>
      <c r="O65" s="266"/>
      <c r="P65" s="266"/>
      <c r="Q65" s="266"/>
      <c r="R65" s="266"/>
      <c r="S65" s="266"/>
      <c r="T65" s="266"/>
      <c r="U65" s="266"/>
      <c r="V65" s="266"/>
      <c r="W65" s="267"/>
      <c r="X65" s="265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98"/>
      <c r="AL65" s="299"/>
      <c r="AM65" s="299"/>
      <c r="AN65" s="299"/>
      <c r="AO65" s="299"/>
      <c r="AP65" s="299"/>
      <c r="AQ65" s="299"/>
      <c r="AR65" s="299"/>
      <c r="AS65" s="299"/>
      <c r="AT65" s="299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52"/>
      <c r="BH65" s="39"/>
      <c r="BI65" s="34"/>
      <c r="BJ65" s="282"/>
      <c r="BK65" s="282"/>
      <c r="BL65" s="282"/>
      <c r="BM65" s="212" t="s">
        <v>140</v>
      </c>
      <c r="BN65" s="212"/>
      <c r="BO65" s="282"/>
      <c r="BP65" s="282"/>
      <c r="BQ65" s="282"/>
      <c r="BR65" s="282"/>
      <c r="BS65" s="282"/>
      <c r="BT65" s="212" t="s">
        <v>139</v>
      </c>
      <c r="BU65" s="212"/>
      <c r="BV65" s="213"/>
      <c r="BW65" s="272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6"/>
      <c r="CL65" s="3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1" t="s">
        <v>110</v>
      </c>
    </row>
    <row r="66" spans="5:108" ht="8.1" customHeight="1">
      <c r="E66" s="135"/>
      <c r="F66" s="136"/>
      <c r="G66" s="127"/>
      <c r="H66" s="128"/>
      <c r="I66" s="128"/>
      <c r="J66" s="128"/>
      <c r="K66" s="128"/>
      <c r="L66" s="129"/>
      <c r="M66" s="265"/>
      <c r="N66" s="266"/>
      <c r="O66" s="266"/>
      <c r="P66" s="266"/>
      <c r="Q66" s="266"/>
      <c r="R66" s="266"/>
      <c r="S66" s="266"/>
      <c r="T66" s="266"/>
      <c r="U66" s="266"/>
      <c r="V66" s="266"/>
      <c r="W66" s="267"/>
      <c r="X66" s="265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11">
        <f>VLOOKUP(AL5,CY26:DN36,14,FALSE)</f>
        <v>0</v>
      </c>
      <c r="AL66" s="212"/>
      <c r="AM66" s="212"/>
      <c r="AN66" s="212"/>
      <c r="AO66" s="212"/>
      <c r="AP66" s="212" t="s">
        <v>137</v>
      </c>
      <c r="AQ66" s="212"/>
      <c r="AR66" s="212"/>
      <c r="AS66" s="212"/>
      <c r="AT66" s="212"/>
      <c r="AU66" s="212">
        <f>VLOOKUP(AL5,CY26:DN36,15,FALSE)</f>
        <v>0</v>
      </c>
      <c r="AV66" s="212"/>
      <c r="AW66" s="212"/>
      <c r="AX66" s="212"/>
      <c r="AY66" s="212"/>
      <c r="AZ66" s="212"/>
      <c r="BA66" s="212" t="s">
        <v>138</v>
      </c>
      <c r="BB66" s="212"/>
      <c r="BC66" s="212"/>
      <c r="BD66" s="212"/>
      <c r="BE66" s="212"/>
      <c r="BF66" s="212"/>
      <c r="BG66" s="213"/>
      <c r="BH66" s="39"/>
      <c r="BI66" s="34"/>
      <c r="BJ66" s="284"/>
      <c r="BK66" s="284"/>
      <c r="BL66" s="284"/>
      <c r="BM66" s="212"/>
      <c r="BN66" s="212"/>
      <c r="BO66" s="284"/>
      <c r="BP66" s="284"/>
      <c r="BQ66" s="284"/>
      <c r="BR66" s="284"/>
      <c r="BS66" s="284"/>
      <c r="BT66" s="212"/>
      <c r="BU66" s="212"/>
      <c r="BV66" s="213"/>
      <c r="BW66" s="272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6"/>
      <c r="CL66" s="3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1" t="s">
        <v>152</v>
      </c>
      <c r="CY66" s="7" t="s">
        <v>114</v>
      </c>
    </row>
    <row r="67" spans="5:108" ht="8.1" customHeight="1">
      <c r="E67" s="135"/>
      <c r="F67" s="136"/>
      <c r="G67" s="127"/>
      <c r="H67" s="128"/>
      <c r="I67" s="128"/>
      <c r="J67" s="128"/>
      <c r="K67" s="128"/>
      <c r="L67" s="129"/>
      <c r="M67" s="265"/>
      <c r="N67" s="266"/>
      <c r="O67" s="266"/>
      <c r="P67" s="266"/>
      <c r="Q67" s="266"/>
      <c r="R67" s="266"/>
      <c r="S67" s="266"/>
      <c r="T67" s="266"/>
      <c r="U67" s="266"/>
      <c r="V67" s="266"/>
      <c r="W67" s="267"/>
      <c r="X67" s="265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11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3"/>
      <c r="BH67" s="39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52"/>
      <c r="BW67" s="272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6"/>
      <c r="CL67" s="39"/>
      <c r="CM67" s="9"/>
      <c r="CN67" s="9"/>
      <c r="CO67" s="12"/>
      <c r="CP67" s="9"/>
      <c r="CQ67" s="9"/>
      <c r="CR67" s="9"/>
      <c r="CS67" s="9"/>
      <c r="CT67" s="9"/>
      <c r="CU67" s="9"/>
      <c r="CV67" s="9"/>
      <c r="CW67" s="1" t="s">
        <v>153</v>
      </c>
      <c r="CY67" s="10"/>
      <c r="CZ67" s="10">
        <v>45</v>
      </c>
      <c r="DA67" s="10">
        <v>60</v>
      </c>
    </row>
    <row r="68" spans="5:108" ht="8.1" customHeight="1">
      <c r="E68" s="135"/>
      <c r="F68" s="136"/>
      <c r="G68" s="127"/>
      <c r="H68" s="128"/>
      <c r="I68" s="128"/>
      <c r="J68" s="128"/>
      <c r="K68" s="128"/>
      <c r="L68" s="129"/>
      <c r="M68" s="265"/>
      <c r="N68" s="266"/>
      <c r="O68" s="266"/>
      <c r="P68" s="266"/>
      <c r="Q68" s="266"/>
      <c r="R68" s="266"/>
      <c r="S68" s="266"/>
      <c r="T68" s="266"/>
      <c r="U68" s="266"/>
      <c r="V68" s="266"/>
      <c r="W68" s="267"/>
      <c r="X68" s="265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81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310"/>
      <c r="BH68" s="281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2"/>
      <c r="BV68" s="310"/>
      <c r="BW68" s="272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6"/>
      <c r="CL68" s="39"/>
      <c r="CM68" s="9"/>
      <c r="CN68" s="9"/>
      <c r="CO68" s="12" t="s">
        <v>154</v>
      </c>
      <c r="CP68" s="9"/>
      <c r="CQ68" s="9"/>
      <c r="CR68" s="9"/>
      <c r="CS68" s="9"/>
      <c r="CT68" s="9"/>
      <c r="CU68" s="9"/>
      <c r="CV68" s="9"/>
      <c r="CW68" s="10"/>
      <c r="CY68" s="1">
        <v>750</v>
      </c>
      <c r="CZ68" s="1">
        <v>750</v>
      </c>
      <c r="DA68" s="11">
        <v>1100</v>
      </c>
    </row>
    <row r="69" spans="5:108" ht="8.1" customHeight="1">
      <c r="E69" s="137"/>
      <c r="F69" s="138"/>
      <c r="G69" s="130"/>
      <c r="H69" s="131"/>
      <c r="I69" s="131"/>
      <c r="J69" s="131"/>
      <c r="K69" s="131"/>
      <c r="L69" s="132"/>
      <c r="M69" s="278"/>
      <c r="N69" s="279"/>
      <c r="O69" s="279"/>
      <c r="P69" s="279"/>
      <c r="Q69" s="279"/>
      <c r="R69" s="279"/>
      <c r="S69" s="279"/>
      <c r="T69" s="279"/>
      <c r="U69" s="279"/>
      <c r="V69" s="279"/>
      <c r="W69" s="280"/>
      <c r="X69" s="278"/>
      <c r="Y69" s="279"/>
      <c r="Z69" s="279"/>
      <c r="AA69" s="279"/>
      <c r="AB69" s="279"/>
      <c r="AC69" s="279"/>
      <c r="AD69" s="279"/>
      <c r="AE69" s="279"/>
      <c r="AF69" s="279"/>
      <c r="AG69" s="279"/>
      <c r="AH69" s="279"/>
      <c r="AI69" s="279"/>
      <c r="AJ69" s="279"/>
      <c r="AK69" s="283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311"/>
      <c r="BH69" s="283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  <c r="BS69" s="284"/>
      <c r="BT69" s="284"/>
      <c r="BU69" s="284"/>
      <c r="BV69" s="311"/>
      <c r="BW69" s="277"/>
      <c r="BX69" s="225"/>
      <c r="BY69" s="225"/>
      <c r="BZ69" s="225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6"/>
      <c r="CL69" s="39"/>
      <c r="CM69" s="9"/>
      <c r="CN69" s="9"/>
      <c r="CO69" s="9"/>
      <c r="CP69" s="9"/>
      <c r="CQ69" s="9"/>
      <c r="CR69" s="9"/>
      <c r="CS69" s="9"/>
      <c r="CT69" s="9"/>
      <c r="CU69" s="9"/>
      <c r="CV69" s="9"/>
      <c r="CY69" s="1">
        <v>1000</v>
      </c>
      <c r="CZ69" s="1">
        <v>750</v>
      </c>
      <c r="DA69" s="11">
        <v>1100</v>
      </c>
    </row>
    <row r="70" spans="5:108" ht="8.1" customHeight="1">
      <c r="E70" s="133" t="s">
        <v>24</v>
      </c>
      <c r="F70" s="134"/>
      <c r="G70" s="174" t="s">
        <v>34</v>
      </c>
      <c r="H70" s="175"/>
      <c r="I70" s="175"/>
      <c r="J70" s="175"/>
      <c r="K70" s="175"/>
      <c r="L70" s="178"/>
      <c r="M70" s="165" t="s">
        <v>40</v>
      </c>
      <c r="N70" s="166"/>
      <c r="O70" s="166"/>
      <c r="P70" s="166"/>
      <c r="Q70" s="166"/>
      <c r="R70" s="166"/>
      <c r="S70" s="166"/>
      <c r="T70" s="166"/>
      <c r="U70" s="166"/>
      <c r="V70" s="166"/>
      <c r="W70" s="167"/>
      <c r="X70" s="179" t="s">
        <v>8</v>
      </c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80"/>
      <c r="AK70" s="127" t="s">
        <v>38</v>
      </c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9"/>
      <c r="BH70" s="211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3"/>
      <c r="BW70" s="308"/>
      <c r="BX70" s="296"/>
      <c r="BY70" s="296"/>
      <c r="BZ70" s="296"/>
      <c r="CA70" s="296"/>
      <c r="CB70" s="192" t="s">
        <v>93</v>
      </c>
      <c r="CC70" s="192"/>
      <c r="CD70" s="192"/>
      <c r="CE70" s="192"/>
      <c r="CF70" s="192"/>
      <c r="CG70" s="296"/>
      <c r="CH70" s="296"/>
      <c r="CI70" s="296"/>
      <c r="CJ70" s="296"/>
      <c r="CK70" s="297"/>
      <c r="CL70" s="39"/>
      <c r="CM70" s="9"/>
      <c r="CN70" s="9"/>
      <c r="CO70" s="9"/>
      <c r="CP70" s="9"/>
      <c r="CQ70" s="9"/>
      <c r="CR70" s="9"/>
      <c r="CS70" s="9"/>
      <c r="CT70" s="9"/>
      <c r="CU70" s="9"/>
      <c r="CV70" s="9"/>
    </row>
    <row r="71" spans="5:108" ht="8.1" customHeight="1">
      <c r="E71" s="135"/>
      <c r="F71" s="136"/>
      <c r="G71" s="179"/>
      <c r="H71" s="154"/>
      <c r="I71" s="154"/>
      <c r="J71" s="154"/>
      <c r="K71" s="154"/>
      <c r="L71" s="180"/>
      <c r="M71" s="165"/>
      <c r="N71" s="166"/>
      <c r="O71" s="166"/>
      <c r="P71" s="166"/>
      <c r="Q71" s="166"/>
      <c r="R71" s="166"/>
      <c r="S71" s="166"/>
      <c r="T71" s="166"/>
      <c r="U71" s="166"/>
      <c r="V71" s="166"/>
      <c r="W71" s="167"/>
      <c r="X71" s="179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80"/>
      <c r="AK71" s="127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9"/>
      <c r="BH71" s="211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3"/>
      <c r="BW71" s="248"/>
      <c r="BX71" s="229"/>
      <c r="BY71" s="229"/>
      <c r="BZ71" s="229"/>
      <c r="CA71" s="229"/>
      <c r="CB71" s="193"/>
      <c r="CC71" s="193"/>
      <c r="CD71" s="193"/>
      <c r="CE71" s="193"/>
      <c r="CF71" s="193"/>
      <c r="CG71" s="229"/>
      <c r="CH71" s="229"/>
      <c r="CI71" s="229"/>
      <c r="CJ71" s="229"/>
      <c r="CK71" s="230"/>
      <c r="CL71" s="39"/>
      <c r="CM71" s="9"/>
      <c r="CN71" s="9"/>
      <c r="CO71" s="9"/>
      <c r="CP71" s="9"/>
      <c r="CQ71" s="9"/>
      <c r="CR71" s="9"/>
      <c r="CS71" s="9"/>
      <c r="CT71" s="9"/>
      <c r="CU71" s="9"/>
      <c r="CV71" s="9"/>
    </row>
    <row r="72" spans="5:108" ht="8.1" customHeight="1">
      <c r="E72" s="135"/>
      <c r="F72" s="136"/>
      <c r="G72" s="179"/>
      <c r="H72" s="154"/>
      <c r="I72" s="154"/>
      <c r="J72" s="154"/>
      <c r="K72" s="154"/>
      <c r="L72" s="180"/>
      <c r="M72" s="201"/>
      <c r="N72" s="202"/>
      <c r="O72" s="202"/>
      <c r="P72" s="202"/>
      <c r="Q72" s="202"/>
      <c r="R72" s="202"/>
      <c r="S72" s="202"/>
      <c r="T72" s="202"/>
      <c r="U72" s="202"/>
      <c r="V72" s="202"/>
      <c r="W72" s="203"/>
      <c r="X72" s="179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80"/>
      <c r="AK72" s="290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2"/>
      <c r="BH72" s="303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304"/>
      <c r="BW72" s="249"/>
      <c r="BX72" s="231"/>
      <c r="BY72" s="231"/>
      <c r="BZ72" s="231"/>
      <c r="CA72" s="231"/>
      <c r="CB72" s="194"/>
      <c r="CC72" s="194"/>
      <c r="CD72" s="194"/>
      <c r="CE72" s="194"/>
      <c r="CF72" s="194"/>
      <c r="CG72" s="231"/>
      <c r="CH72" s="231"/>
      <c r="CI72" s="231"/>
      <c r="CJ72" s="231"/>
      <c r="CK72" s="232"/>
      <c r="CL72" s="39"/>
      <c r="CM72" s="9"/>
      <c r="CN72" s="9"/>
      <c r="CO72" s="9"/>
      <c r="CP72" s="9"/>
      <c r="CQ72" s="9"/>
      <c r="CR72" s="9"/>
      <c r="CS72" s="9"/>
      <c r="CT72" s="9"/>
      <c r="CU72" s="9"/>
      <c r="CV72" s="9"/>
      <c r="CY72" s="7" t="s">
        <v>115</v>
      </c>
    </row>
    <row r="73" spans="5:108" ht="8.1" customHeight="1">
      <c r="E73" s="135"/>
      <c r="F73" s="136"/>
      <c r="G73" s="179"/>
      <c r="H73" s="154"/>
      <c r="I73" s="154"/>
      <c r="J73" s="154"/>
      <c r="K73" s="154"/>
      <c r="L73" s="180"/>
      <c r="M73" s="165" t="s">
        <v>35</v>
      </c>
      <c r="N73" s="166"/>
      <c r="O73" s="166"/>
      <c r="P73" s="166"/>
      <c r="Q73" s="166"/>
      <c r="R73" s="166"/>
      <c r="S73" s="166"/>
      <c r="T73" s="166"/>
      <c r="U73" s="166"/>
      <c r="V73" s="166"/>
      <c r="W73" s="167"/>
      <c r="X73" s="179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80"/>
      <c r="AK73" s="127" t="s">
        <v>170</v>
      </c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9"/>
      <c r="BH73" s="211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3"/>
      <c r="BW73" s="248"/>
      <c r="BX73" s="229"/>
      <c r="BY73" s="229"/>
      <c r="BZ73" s="229"/>
      <c r="CA73" s="229"/>
      <c r="CB73" s="193" t="s">
        <v>93</v>
      </c>
      <c r="CC73" s="274"/>
      <c r="CD73" s="274"/>
      <c r="CE73" s="274"/>
      <c r="CF73" s="274"/>
      <c r="CG73" s="229"/>
      <c r="CH73" s="229"/>
      <c r="CI73" s="229"/>
      <c r="CJ73" s="229"/>
      <c r="CK73" s="230"/>
      <c r="CL73" s="39"/>
      <c r="CM73" s="9"/>
      <c r="CN73" s="9"/>
      <c r="CO73" s="9"/>
      <c r="CP73" s="9"/>
      <c r="CQ73" s="9"/>
      <c r="CR73" s="9"/>
      <c r="CS73" s="9"/>
      <c r="CT73" s="9"/>
      <c r="CU73" s="9"/>
      <c r="CV73" s="9"/>
      <c r="CY73" s="10"/>
      <c r="CZ73" s="10">
        <v>45</v>
      </c>
      <c r="DA73" s="10">
        <v>60</v>
      </c>
    </row>
    <row r="74" spans="5:108" ht="8.1" customHeight="1">
      <c r="E74" s="135"/>
      <c r="F74" s="136"/>
      <c r="G74" s="179"/>
      <c r="H74" s="154"/>
      <c r="I74" s="154"/>
      <c r="J74" s="154"/>
      <c r="K74" s="154"/>
      <c r="L74" s="180"/>
      <c r="M74" s="165"/>
      <c r="N74" s="166"/>
      <c r="O74" s="166"/>
      <c r="P74" s="166"/>
      <c r="Q74" s="166"/>
      <c r="R74" s="166"/>
      <c r="S74" s="166"/>
      <c r="T74" s="166"/>
      <c r="U74" s="166"/>
      <c r="V74" s="166"/>
      <c r="W74" s="167"/>
      <c r="X74" s="179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80"/>
      <c r="AK74" s="127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9"/>
      <c r="BH74" s="211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3"/>
      <c r="BW74" s="248"/>
      <c r="BX74" s="229"/>
      <c r="BY74" s="229"/>
      <c r="BZ74" s="229"/>
      <c r="CA74" s="229"/>
      <c r="CB74" s="274"/>
      <c r="CC74" s="274"/>
      <c r="CD74" s="274"/>
      <c r="CE74" s="274"/>
      <c r="CF74" s="274"/>
      <c r="CG74" s="229"/>
      <c r="CH74" s="229"/>
      <c r="CI74" s="229"/>
      <c r="CJ74" s="229"/>
      <c r="CK74" s="230"/>
      <c r="CL74" s="39"/>
      <c r="CM74" s="9"/>
      <c r="CN74" s="9"/>
      <c r="CO74" s="9"/>
      <c r="CP74" s="9"/>
      <c r="CQ74" s="9"/>
      <c r="CR74" s="9"/>
      <c r="CS74" s="9"/>
      <c r="CT74" s="9"/>
      <c r="CU74" s="9"/>
      <c r="CV74" s="9"/>
      <c r="CY74" s="1">
        <v>750</v>
      </c>
      <c r="CZ74" s="1">
        <v>750</v>
      </c>
      <c r="DA74" s="11">
        <v>1100</v>
      </c>
      <c r="DD74" s="16"/>
    </row>
    <row r="75" spans="5:108" ht="8.1" customHeight="1">
      <c r="E75" s="137"/>
      <c r="F75" s="138"/>
      <c r="G75" s="181"/>
      <c r="H75" s="155"/>
      <c r="I75" s="155"/>
      <c r="J75" s="155"/>
      <c r="K75" s="155"/>
      <c r="L75" s="182"/>
      <c r="M75" s="168"/>
      <c r="N75" s="169"/>
      <c r="O75" s="169"/>
      <c r="P75" s="169"/>
      <c r="Q75" s="169"/>
      <c r="R75" s="169"/>
      <c r="S75" s="169"/>
      <c r="T75" s="169"/>
      <c r="U75" s="169"/>
      <c r="V75" s="169"/>
      <c r="W75" s="170"/>
      <c r="X75" s="181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82"/>
      <c r="AK75" s="130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2"/>
      <c r="BH75" s="314"/>
      <c r="BI75" s="315"/>
      <c r="BJ75" s="315"/>
      <c r="BK75" s="315"/>
      <c r="BL75" s="315"/>
      <c r="BM75" s="315"/>
      <c r="BN75" s="315"/>
      <c r="BO75" s="315"/>
      <c r="BP75" s="315"/>
      <c r="BQ75" s="315"/>
      <c r="BR75" s="315"/>
      <c r="BS75" s="315"/>
      <c r="BT75" s="315"/>
      <c r="BU75" s="315"/>
      <c r="BV75" s="316"/>
      <c r="BW75" s="358"/>
      <c r="BX75" s="324"/>
      <c r="BY75" s="324"/>
      <c r="BZ75" s="324"/>
      <c r="CA75" s="324"/>
      <c r="CB75" s="375"/>
      <c r="CC75" s="375"/>
      <c r="CD75" s="375"/>
      <c r="CE75" s="375"/>
      <c r="CF75" s="375"/>
      <c r="CG75" s="324"/>
      <c r="CH75" s="324"/>
      <c r="CI75" s="324"/>
      <c r="CJ75" s="324"/>
      <c r="CK75" s="325"/>
      <c r="CL75" s="39"/>
      <c r="CM75" s="9"/>
      <c r="CN75" s="9"/>
      <c r="CO75" s="17"/>
      <c r="CP75" s="9"/>
      <c r="CQ75" s="9"/>
      <c r="CR75" s="9"/>
      <c r="CS75" s="9"/>
      <c r="CT75" s="9"/>
      <c r="CU75" s="9"/>
      <c r="CV75" s="9"/>
      <c r="CY75" s="1">
        <v>1000</v>
      </c>
      <c r="CZ75" s="1">
        <v>750</v>
      </c>
      <c r="DA75" s="11">
        <v>1100</v>
      </c>
    </row>
    <row r="76" spans="5:108" ht="8.1" customHeight="1">
      <c r="E76" s="133" t="s">
        <v>129</v>
      </c>
      <c r="F76" s="134"/>
      <c r="G76" s="124" t="s">
        <v>161</v>
      </c>
      <c r="H76" s="125"/>
      <c r="I76" s="125"/>
      <c r="J76" s="125"/>
      <c r="K76" s="125"/>
      <c r="L76" s="126"/>
      <c r="M76" s="198" t="s">
        <v>162</v>
      </c>
      <c r="N76" s="199"/>
      <c r="O76" s="199"/>
      <c r="P76" s="199"/>
      <c r="Q76" s="199"/>
      <c r="R76" s="199"/>
      <c r="S76" s="199"/>
      <c r="T76" s="199"/>
      <c r="U76" s="199"/>
      <c r="V76" s="199"/>
      <c r="W76" s="200"/>
      <c r="X76" s="198" t="s">
        <v>165</v>
      </c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200"/>
      <c r="AK76" s="204" t="s">
        <v>81</v>
      </c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6"/>
      <c r="BH76" s="139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210"/>
      <c r="BW76" s="294" t="str">
        <f>IF(BJ78="","",IF(BJ78&lt;=0.4,"○",""))</f>
        <v/>
      </c>
      <c r="BX76" s="192"/>
      <c r="BY76" s="192"/>
      <c r="BZ76" s="192"/>
      <c r="CA76" s="192"/>
      <c r="CB76" s="192" t="str">
        <f>IF(BJ78="","",IF(AND(BJ78&lt;=0.45,BJ78&gt;0.4),"○",""))</f>
        <v/>
      </c>
      <c r="CC76" s="192"/>
      <c r="CD76" s="192"/>
      <c r="CE76" s="192"/>
      <c r="CF76" s="192"/>
      <c r="CG76" s="192" t="str">
        <f>IF(BJ78="","",IF(BJ78&gt;0.45,"○",""))</f>
        <v/>
      </c>
      <c r="CH76" s="192"/>
      <c r="CI76" s="192"/>
      <c r="CJ76" s="192"/>
      <c r="CK76" s="195"/>
      <c r="CL76" s="76"/>
      <c r="CM76" s="17"/>
      <c r="CN76" s="17"/>
      <c r="CO76" s="17"/>
      <c r="CP76" s="17"/>
      <c r="CQ76" s="9"/>
      <c r="CR76" s="9"/>
      <c r="CS76" s="9"/>
      <c r="CT76" s="9"/>
      <c r="CU76" s="9"/>
      <c r="CV76" s="9"/>
    </row>
    <row r="77" spans="5:108" ht="8.1" customHeight="1">
      <c r="E77" s="135"/>
      <c r="F77" s="136"/>
      <c r="G77" s="127"/>
      <c r="H77" s="128"/>
      <c r="I77" s="128"/>
      <c r="J77" s="128"/>
      <c r="K77" s="128"/>
      <c r="L77" s="129"/>
      <c r="M77" s="165"/>
      <c r="N77" s="166"/>
      <c r="O77" s="166"/>
      <c r="P77" s="166"/>
      <c r="Q77" s="166"/>
      <c r="R77" s="166"/>
      <c r="S77" s="166"/>
      <c r="T77" s="166"/>
      <c r="U77" s="166"/>
      <c r="V77" s="166"/>
      <c r="W77" s="167"/>
      <c r="X77" s="165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7"/>
      <c r="AK77" s="207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9"/>
      <c r="BH77" s="211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3"/>
      <c r="BW77" s="272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6"/>
      <c r="CL77" s="76"/>
      <c r="CM77" s="17"/>
      <c r="CN77" s="17"/>
      <c r="CO77" s="17"/>
      <c r="CP77" s="17"/>
      <c r="CQ77" s="9"/>
      <c r="CR77" s="9"/>
      <c r="CS77" s="9"/>
      <c r="CT77" s="9"/>
      <c r="CU77" s="9"/>
      <c r="CV77" s="9"/>
    </row>
    <row r="78" spans="5:108" ht="8.1" customHeight="1">
      <c r="E78" s="135"/>
      <c r="F78" s="136"/>
      <c r="G78" s="127"/>
      <c r="H78" s="128"/>
      <c r="I78" s="128"/>
      <c r="J78" s="128"/>
      <c r="K78" s="128"/>
      <c r="L78" s="129"/>
      <c r="M78" s="165"/>
      <c r="N78" s="166"/>
      <c r="O78" s="166"/>
      <c r="P78" s="166"/>
      <c r="Q78" s="166"/>
      <c r="R78" s="166"/>
      <c r="S78" s="166"/>
      <c r="T78" s="166"/>
      <c r="U78" s="166"/>
      <c r="V78" s="166"/>
      <c r="W78" s="167"/>
      <c r="X78" s="165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7"/>
      <c r="AK78" s="207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9"/>
      <c r="BH78" s="77"/>
      <c r="BI78" s="78"/>
      <c r="BJ78" s="338"/>
      <c r="BK78" s="338"/>
      <c r="BL78" s="338"/>
      <c r="BM78" s="338"/>
      <c r="BN78" s="338"/>
      <c r="BO78" s="338"/>
      <c r="BP78" s="338"/>
      <c r="BQ78" s="338"/>
      <c r="BR78" s="105" t="s">
        <v>83</v>
      </c>
      <c r="BS78" s="105"/>
      <c r="BT78" s="105"/>
      <c r="BU78" s="79"/>
      <c r="BV78" s="80"/>
      <c r="BW78" s="272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6"/>
      <c r="CL78" s="76"/>
      <c r="CM78" s="17"/>
      <c r="CN78" s="17"/>
      <c r="CO78" s="17"/>
      <c r="CP78" s="17"/>
      <c r="CQ78" s="9"/>
      <c r="CR78" s="17"/>
      <c r="CS78" s="17"/>
      <c r="CT78" s="17"/>
      <c r="CU78" s="17"/>
      <c r="CV78" s="17"/>
    </row>
    <row r="79" spans="5:108" ht="8.1" customHeight="1">
      <c r="E79" s="135"/>
      <c r="F79" s="136"/>
      <c r="G79" s="127"/>
      <c r="H79" s="128"/>
      <c r="I79" s="128"/>
      <c r="J79" s="128"/>
      <c r="K79" s="128"/>
      <c r="L79" s="129"/>
      <c r="M79" s="165"/>
      <c r="N79" s="166"/>
      <c r="O79" s="166"/>
      <c r="P79" s="166"/>
      <c r="Q79" s="166"/>
      <c r="R79" s="166"/>
      <c r="S79" s="166"/>
      <c r="T79" s="166"/>
      <c r="U79" s="166"/>
      <c r="V79" s="166"/>
      <c r="W79" s="167"/>
      <c r="X79" s="165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7"/>
      <c r="AK79" s="207" t="s">
        <v>82</v>
      </c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9"/>
      <c r="BH79" s="77"/>
      <c r="BI79" s="78"/>
      <c r="BJ79" s="339"/>
      <c r="BK79" s="339"/>
      <c r="BL79" s="339"/>
      <c r="BM79" s="339"/>
      <c r="BN79" s="339"/>
      <c r="BO79" s="339"/>
      <c r="BP79" s="339"/>
      <c r="BQ79" s="339"/>
      <c r="BR79" s="105"/>
      <c r="BS79" s="105"/>
      <c r="BT79" s="105"/>
      <c r="BU79" s="79"/>
      <c r="BV79" s="80"/>
      <c r="BW79" s="272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6"/>
      <c r="CL79" s="76"/>
      <c r="CM79" s="17"/>
      <c r="CN79" s="17"/>
      <c r="CO79" s="17"/>
      <c r="CP79" s="17"/>
      <c r="CQ79" s="17"/>
      <c r="CR79" s="17"/>
      <c r="CS79" s="17"/>
      <c r="CT79" s="17"/>
      <c r="CU79" s="17"/>
      <c r="CV79" s="17"/>
    </row>
    <row r="80" spans="5:108" ht="8.1" customHeight="1">
      <c r="E80" s="135"/>
      <c r="F80" s="136"/>
      <c r="G80" s="127"/>
      <c r="H80" s="128"/>
      <c r="I80" s="128"/>
      <c r="J80" s="128"/>
      <c r="K80" s="128"/>
      <c r="L80" s="129"/>
      <c r="M80" s="201"/>
      <c r="N80" s="202"/>
      <c r="O80" s="202"/>
      <c r="P80" s="202"/>
      <c r="Q80" s="202"/>
      <c r="R80" s="202"/>
      <c r="S80" s="202"/>
      <c r="T80" s="202"/>
      <c r="U80" s="202"/>
      <c r="V80" s="202"/>
      <c r="W80" s="203"/>
      <c r="X80" s="201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3"/>
      <c r="AK80" s="214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6"/>
      <c r="BH80" s="81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3"/>
      <c r="BW80" s="295"/>
      <c r="BX80" s="194"/>
      <c r="BY80" s="194"/>
      <c r="BZ80" s="194"/>
      <c r="CA80" s="194"/>
      <c r="CB80" s="194"/>
      <c r="CC80" s="194"/>
      <c r="CD80" s="194"/>
      <c r="CE80" s="194"/>
      <c r="CF80" s="194"/>
      <c r="CG80" s="194"/>
      <c r="CH80" s="194"/>
      <c r="CI80" s="194"/>
      <c r="CJ80" s="194"/>
      <c r="CK80" s="197"/>
      <c r="CL80" s="76"/>
      <c r="CM80" s="17"/>
      <c r="CN80" s="17"/>
      <c r="CO80" s="17"/>
      <c r="CP80" s="17"/>
      <c r="CQ80" s="17"/>
      <c r="CR80" s="17"/>
      <c r="CS80" s="17"/>
      <c r="CT80" s="17"/>
      <c r="CU80" s="17"/>
      <c r="CV80" s="17"/>
    </row>
    <row r="81" spans="5:100" ht="8.1" customHeight="1">
      <c r="E81" s="135"/>
      <c r="F81" s="136"/>
      <c r="G81" s="127"/>
      <c r="H81" s="128"/>
      <c r="I81" s="128"/>
      <c r="J81" s="128"/>
      <c r="K81" s="128"/>
      <c r="L81" s="129"/>
      <c r="M81" s="363" t="s">
        <v>163</v>
      </c>
      <c r="N81" s="364"/>
      <c r="O81" s="364"/>
      <c r="P81" s="364"/>
      <c r="Q81" s="364"/>
      <c r="R81" s="364"/>
      <c r="S81" s="364"/>
      <c r="T81" s="364"/>
      <c r="U81" s="364"/>
      <c r="V81" s="364"/>
      <c r="W81" s="365"/>
      <c r="X81" s="285" t="s">
        <v>8</v>
      </c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286"/>
      <c r="AK81" s="262" t="s">
        <v>169</v>
      </c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9"/>
      <c r="BH81" s="300"/>
      <c r="BI81" s="301"/>
      <c r="BJ81" s="301"/>
      <c r="BK81" s="301"/>
      <c r="BL81" s="301"/>
      <c r="BM81" s="301"/>
      <c r="BN81" s="301"/>
      <c r="BO81" s="301"/>
      <c r="BP81" s="301"/>
      <c r="BQ81" s="301"/>
      <c r="BR81" s="301"/>
      <c r="BS81" s="301"/>
      <c r="BT81" s="301"/>
      <c r="BU81" s="301"/>
      <c r="BV81" s="302"/>
      <c r="BW81" s="247"/>
      <c r="BX81" s="227"/>
      <c r="BY81" s="227"/>
      <c r="BZ81" s="227"/>
      <c r="CA81" s="227"/>
      <c r="CB81" s="223" t="s">
        <v>37</v>
      </c>
      <c r="CC81" s="276"/>
      <c r="CD81" s="276"/>
      <c r="CE81" s="276"/>
      <c r="CF81" s="276"/>
      <c r="CG81" s="227"/>
      <c r="CH81" s="227"/>
      <c r="CI81" s="227"/>
      <c r="CJ81" s="227"/>
      <c r="CK81" s="228"/>
      <c r="CL81" s="76"/>
      <c r="CM81" s="17"/>
      <c r="CN81" s="17"/>
      <c r="CO81" s="17"/>
      <c r="CP81" s="17"/>
      <c r="CQ81" s="17"/>
      <c r="CR81" s="17"/>
      <c r="CS81" s="17"/>
      <c r="CT81" s="17"/>
      <c r="CU81" s="17"/>
      <c r="CV81" s="17"/>
    </row>
    <row r="82" spans="5:100" ht="8.1" customHeight="1">
      <c r="E82" s="135"/>
      <c r="F82" s="136"/>
      <c r="G82" s="127"/>
      <c r="H82" s="128"/>
      <c r="I82" s="128"/>
      <c r="J82" s="128"/>
      <c r="K82" s="128"/>
      <c r="L82" s="129"/>
      <c r="M82" s="363"/>
      <c r="N82" s="364"/>
      <c r="O82" s="364"/>
      <c r="P82" s="364"/>
      <c r="Q82" s="364"/>
      <c r="R82" s="364"/>
      <c r="S82" s="364"/>
      <c r="T82" s="364"/>
      <c r="U82" s="364"/>
      <c r="V82" s="364"/>
      <c r="W82" s="365"/>
      <c r="X82" s="179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80"/>
      <c r="AK82" s="265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9"/>
      <c r="BH82" s="211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12"/>
      <c r="BT82" s="212"/>
      <c r="BU82" s="212"/>
      <c r="BV82" s="213"/>
      <c r="BW82" s="248"/>
      <c r="BX82" s="229"/>
      <c r="BY82" s="229"/>
      <c r="BZ82" s="229"/>
      <c r="CA82" s="229"/>
      <c r="CB82" s="274"/>
      <c r="CC82" s="274"/>
      <c r="CD82" s="274"/>
      <c r="CE82" s="274"/>
      <c r="CF82" s="274"/>
      <c r="CG82" s="229"/>
      <c r="CH82" s="229"/>
      <c r="CI82" s="229"/>
      <c r="CJ82" s="229"/>
      <c r="CK82" s="230"/>
      <c r="CL82" s="76"/>
      <c r="CM82" s="17"/>
      <c r="CN82" s="17"/>
      <c r="CO82" s="17"/>
      <c r="CP82" s="17"/>
      <c r="CQ82" s="17"/>
      <c r="CR82" s="17"/>
      <c r="CS82" s="17"/>
      <c r="CT82" s="17"/>
      <c r="CU82" s="17"/>
      <c r="CV82" s="17"/>
    </row>
    <row r="83" spans="5:100" ht="8.1" customHeight="1">
      <c r="E83" s="135"/>
      <c r="F83" s="136"/>
      <c r="G83" s="127"/>
      <c r="H83" s="128"/>
      <c r="I83" s="128"/>
      <c r="J83" s="128"/>
      <c r="K83" s="128"/>
      <c r="L83" s="129"/>
      <c r="M83" s="363"/>
      <c r="N83" s="364"/>
      <c r="O83" s="364"/>
      <c r="P83" s="364"/>
      <c r="Q83" s="364"/>
      <c r="R83" s="364"/>
      <c r="S83" s="364"/>
      <c r="T83" s="364"/>
      <c r="U83" s="364"/>
      <c r="V83" s="364"/>
      <c r="W83" s="365"/>
      <c r="X83" s="179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80"/>
      <c r="AK83" s="127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9"/>
      <c r="BH83" s="211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212"/>
      <c r="BT83" s="212"/>
      <c r="BU83" s="212"/>
      <c r="BV83" s="213"/>
      <c r="BW83" s="248"/>
      <c r="BX83" s="229"/>
      <c r="BY83" s="229"/>
      <c r="BZ83" s="229"/>
      <c r="CA83" s="229"/>
      <c r="CB83" s="274"/>
      <c r="CC83" s="274"/>
      <c r="CD83" s="274"/>
      <c r="CE83" s="274"/>
      <c r="CF83" s="274"/>
      <c r="CG83" s="229"/>
      <c r="CH83" s="229"/>
      <c r="CI83" s="229"/>
      <c r="CJ83" s="229"/>
      <c r="CK83" s="230"/>
      <c r="CL83" s="76"/>
      <c r="CM83" s="17"/>
      <c r="CN83" s="17"/>
      <c r="CO83" s="17"/>
      <c r="CP83" s="17"/>
      <c r="CQ83" s="17"/>
      <c r="CR83" s="17"/>
      <c r="CS83" s="17"/>
      <c r="CT83" s="17"/>
      <c r="CU83" s="17"/>
      <c r="CV83" s="17"/>
    </row>
    <row r="84" spans="5:100" ht="8.1" customHeight="1">
      <c r="E84" s="135"/>
      <c r="F84" s="136"/>
      <c r="G84" s="127"/>
      <c r="H84" s="128"/>
      <c r="I84" s="128"/>
      <c r="J84" s="128"/>
      <c r="K84" s="128"/>
      <c r="L84" s="129"/>
      <c r="M84" s="363"/>
      <c r="N84" s="364"/>
      <c r="O84" s="364"/>
      <c r="P84" s="364"/>
      <c r="Q84" s="364"/>
      <c r="R84" s="364"/>
      <c r="S84" s="364"/>
      <c r="T84" s="364"/>
      <c r="U84" s="364"/>
      <c r="V84" s="364"/>
      <c r="W84" s="365"/>
      <c r="X84" s="176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287"/>
      <c r="AK84" s="290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2"/>
      <c r="BH84" s="303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304"/>
      <c r="BW84" s="249"/>
      <c r="BX84" s="231"/>
      <c r="BY84" s="231"/>
      <c r="BZ84" s="231"/>
      <c r="CA84" s="231"/>
      <c r="CB84" s="275"/>
      <c r="CC84" s="275"/>
      <c r="CD84" s="275"/>
      <c r="CE84" s="275"/>
      <c r="CF84" s="275"/>
      <c r="CG84" s="231"/>
      <c r="CH84" s="231"/>
      <c r="CI84" s="231"/>
      <c r="CJ84" s="231"/>
      <c r="CK84" s="232"/>
      <c r="CL84" s="76"/>
      <c r="CM84" s="17"/>
      <c r="CN84" s="17"/>
      <c r="CO84" s="17"/>
      <c r="CP84" s="17"/>
      <c r="CQ84" s="17"/>
      <c r="CR84" s="17"/>
      <c r="CS84" s="17"/>
      <c r="CT84" s="17"/>
      <c r="CU84" s="17"/>
      <c r="CV84" s="17"/>
    </row>
    <row r="85" spans="5:100" ht="8.1" customHeight="1">
      <c r="E85" s="135"/>
      <c r="F85" s="136"/>
      <c r="G85" s="127"/>
      <c r="H85" s="128"/>
      <c r="I85" s="128"/>
      <c r="J85" s="128"/>
      <c r="K85" s="128"/>
      <c r="L85" s="129"/>
      <c r="M85" s="262" t="s">
        <v>164</v>
      </c>
      <c r="N85" s="263"/>
      <c r="O85" s="263"/>
      <c r="P85" s="263"/>
      <c r="Q85" s="263"/>
      <c r="R85" s="263"/>
      <c r="S85" s="263"/>
      <c r="T85" s="263"/>
      <c r="U85" s="263"/>
      <c r="V85" s="263"/>
      <c r="W85" s="264"/>
      <c r="X85" s="163" t="s">
        <v>166</v>
      </c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64"/>
      <c r="AK85" s="262" t="s">
        <v>168</v>
      </c>
      <c r="AL85" s="263"/>
      <c r="AM85" s="26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4"/>
      <c r="BH85" s="238"/>
      <c r="BI85" s="239"/>
      <c r="BJ85" s="239"/>
      <c r="BK85" s="239"/>
      <c r="BL85" s="239"/>
      <c r="BM85" s="239"/>
      <c r="BN85" s="239"/>
      <c r="BO85" s="239"/>
      <c r="BP85" s="239"/>
      <c r="BQ85" s="239"/>
      <c r="BR85" s="239"/>
      <c r="BS85" s="239"/>
      <c r="BT85" s="239"/>
      <c r="BU85" s="239"/>
      <c r="BV85" s="240"/>
      <c r="BW85" s="247"/>
      <c r="BX85" s="227"/>
      <c r="BY85" s="227"/>
      <c r="BZ85" s="227"/>
      <c r="CA85" s="227"/>
      <c r="CB85" s="250" t="s">
        <v>37</v>
      </c>
      <c r="CC85" s="250"/>
      <c r="CD85" s="250"/>
      <c r="CE85" s="250"/>
      <c r="CF85" s="250"/>
      <c r="CG85" s="227"/>
      <c r="CH85" s="227"/>
      <c r="CI85" s="227"/>
      <c r="CJ85" s="227"/>
      <c r="CK85" s="228"/>
      <c r="CL85" s="76"/>
      <c r="CM85" s="17"/>
      <c r="CN85" s="17"/>
      <c r="CO85" s="17"/>
      <c r="CP85" s="17"/>
      <c r="CQ85" s="17"/>
      <c r="CR85" s="17"/>
      <c r="CS85" s="17"/>
      <c r="CT85" s="17"/>
      <c r="CU85" s="17"/>
      <c r="CV85" s="17"/>
    </row>
    <row r="86" spans="5:100" ht="8.1" customHeight="1">
      <c r="E86" s="135"/>
      <c r="F86" s="136"/>
      <c r="G86" s="127"/>
      <c r="H86" s="128"/>
      <c r="I86" s="128"/>
      <c r="J86" s="128"/>
      <c r="K86" s="128"/>
      <c r="L86" s="129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7"/>
      <c r="X86" s="165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7"/>
      <c r="AK86" s="265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7"/>
      <c r="BH86" s="241"/>
      <c r="BI86" s="242"/>
      <c r="BJ86" s="242"/>
      <c r="BK86" s="242"/>
      <c r="BL86" s="242"/>
      <c r="BM86" s="242"/>
      <c r="BN86" s="242"/>
      <c r="BO86" s="242"/>
      <c r="BP86" s="242"/>
      <c r="BQ86" s="242"/>
      <c r="BR86" s="242"/>
      <c r="BS86" s="242"/>
      <c r="BT86" s="242"/>
      <c r="BU86" s="242"/>
      <c r="BV86" s="243"/>
      <c r="BW86" s="248"/>
      <c r="BX86" s="229"/>
      <c r="BY86" s="229"/>
      <c r="BZ86" s="229"/>
      <c r="CA86" s="229"/>
      <c r="CB86" s="251"/>
      <c r="CC86" s="251"/>
      <c r="CD86" s="251"/>
      <c r="CE86" s="251"/>
      <c r="CF86" s="251"/>
      <c r="CG86" s="229"/>
      <c r="CH86" s="229"/>
      <c r="CI86" s="229"/>
      <c r="CJ86" s="229"/>
      <c r="CK86" s="230"/>
      <c r="CL86" s="76"/>
      <c r="CM86" s="17"/>
      <c r="CN86" s="17"/>
      <c r="CO86" s="17"/>
      <c r="CP86" s="17"/>
      <c r="CQ86" s="17"/>
      <c r="CR86" s="17"/>
      <c r="CS86" s="17"/>
      <c r="CT86" s="17"/>
      <c r="CU86" s="17"/>
      <c r="CV86" s="17"/>
    </row>
    <row r="87" spans="5:100" ht="8.1" customHeight="1">
      <c r="E87" s="135"/>
      <c r="F87" s="136"/>
      <c r="G87" s="127"/>
      <c r="H87" s="128"/>
      <c r="I87" s="128"/>
      <c r="J87" s="128"/>
      <c r="K87" s="128"/>
      <c r="L87" s="129"/>
      <c r="M87" s="265"/>
      <c r="N87" s="266"/>
      <c r="O87" s="266"/>
      <c r="P87" s="266"/>
      <c r="Q87" s="266"/>
      <c r="R87" s="266"/>
      <c r="S87" s="266"/>
      <c r="T87" s="266"/>
      <c r="U87" s="266"/>
      <c r="V87" s="266"/>
      <c r="W87" s="267"/>
      <c r="X87" s="165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7"/>
      <c r="AK87" s="265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266"/>
      <c r="AZ87" s="266"/>
      <c r="BA87" s="266"/>
      <c r="BB87" s="266"/>
      <c r="BC87" s="266"/>
      <c r="BD87" s="266"/>
      <c r="BE87" s="266"/>
      <c r="BF87" s="266"/>
      <c r="BG87" s="267"/>
      <c r="BH87" s="241"/>
      <c r="BI87" s="242"/>
      <c r="BJ87" s="242"/>
      <c r="BK87" s="242"/>
      <c r="BL87" s="242"/>
      <c r="BM87" s="242"/>
      <c r="BN87" s="242"/>
      <c r="BO87" s="242"/>
      <c r="BP87" s="242"/>
      <c r="BQ87" s="242"/>
      <c r="BR87" s="242"/>
      <c r="BS87" s="242"/>
      <c r="BT87" s="242"/>
      <c r="BU87" s="242"/>
      <c r="BV87" s="243"/>
      <c r="BW87" s="248"/>
      <c r="BX87" s="229"/>
      <c r="BY87" s="229"/>
      <c r="BZ87" s="229"/>
      <c r="CA87" s="229"/>
      <c r="CB87" s="251"/>
      <c r="CC87" s="251"/>
      <c r="CD87" s="251"/>
      <c r="CE87" s="251"/>
      <c r="CF87" s="251"/>
      <c r="CG87" s="229"/>
      <c r="CH87" s="229"/>
      <c r="CI87" s="229"/>
      <c r="CJ87" s="229"/>
      <c r="CK87" s="230"/>
      <c r="CL87" s="76"/>
      <c r="CM87" s="17"/>
      <c r="CN87" s="17"/>
      <c r="CO87" s="17"/>
      <c r="CP87" s="17"/>
      <c r="CQ87" s="17"/>
      <c r="CR87" s="17"/>
      <c r="CS87" s="17"/>
      <c r="CT87" s="17"/>
      <c r="CU87" s="17"/>
      <c r="CV87" s="17"/>
    </row>
    <row r="88" spans="5:100" ht="8.1" customHeight="1">
      <c r="E88" s="135"/>
      <c r="F88" s="136"/>
      <c r="G88" s="127"/>
      <c r="H88" s="128"/>
      <c r="I88" s="128"/>
      <c r="J88" s="128"/>
      <c r="K88" s="128"/>
      <c r="L88" s="129"/>
      <c r="M88" s="265"/>
      <c r="N88" s="266"/>
      <c r="O88" s="266"/>
      <c r="P88" s="266"/>
      <c r="Q88" s="266"/>
      <c r="R88" s="266"/>
      <c r="S88" s="266"/>
      <c r="T88" s="266"/>
      <c r="U88" s="266"/>
      <c r="V88" s="266"/>
      <c r="W88" s="267"/>
      <c r="X88" s="165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7"/>
      <c r="AK88" s="265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7"/>
      <c r="BH88" s="241"/>
      <c r="BI88" s="242"/>
      <c r="BJ88" s="242"/>
      <c r="BK88" s="242"/>
      <c r="BL88" s="242"/>
      <c r="BM88" s="242"/>
      <c r="BN88" s="242"/>
      <c r="BO88" s="242"/>
      <c r="BP88" s="242"/>
      <c r="BQ88" s="242"/>
      <c r="BR88" s="242"/>
      <c r="BS88" s="242"/>
      <c r="BT88" s="242"/>
      <c r="BU88" s="242"/>
      <c r="BV88" s="243"/>
      <c r="BW88" s="248"/>
      <c r="BX88" s="229"/>
      <c r="BY88" s="229"/>
      <c r="BZ88" s="229"/>
      <c r="CA88" s="229"/>
      <c r="CB88" s="251"/>
      <c r="CC88" s="251"/>
      <c r="CD88" s="251"/>
      <c r="CE88" s="251"/>
      <c r="CF88" s="251"/>
      <c r="CG88" s="229"/>
      <c r="CH88" s="229"/>
      <c r="CI88" s="229"/>
      <c r="CJ88" s="229"/>
      <c r="CK88" s="230"/>
      <c r="CL88" s="76"/>
      <c r="CM88" s="17"/>
      <c r="CN88" s="17"/>
      <c r="CO88" s="17"/>
      <c r="CP88" s="17"/>
      <c r="CQ88" s="17"/>
      <c r="CR88" s="17"/>
      <c r="CS88" s="17"/>
      <c r="CT88" s="17"/>
      <c r="CU88" s="17"/>
      <c r="CV88" s="17"/>
    </row>
    <row r="89" spans="5:100" ht="8.1" customHeight="1">
      <c r="E89" s="135"/>
      <c r="F89" s="136"/>
      <c r="G89" s="127"/>
      <c r="H89" s="128"/>
      <c r="I89" s="128"/>
      <c r="J89" s="128"/>
      <c r="K89" s="128"/>
      <c r="L89" s="129"/>
      <c r="M89" s="265"/>
      <c r="N89" s="266"/>
      <c r="O89" s="266"/>
      <c r="P89" s="266"/>
      <c r="Q89" s="266"/>
      <c r="R89" s="266"/>
      <c r="S89" s="266"/>
      <c r="T89" s="266"/>
      <c r="U89" s="266"/>
      <c r="V89" s="266"/>
      <c r="W89" s="267"/>
      <c r="X89" s="165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7"/>
      <c r="AK89" s="265"/>
      <c r="AL89" s="266"/>
      <c r="AM89" s="266"/>
      <c r="AN89" s="266"/>
      <c r="AO89" s="266"/>
      <c r="AP89" s="266"/>
      <c r="AQ89" s="266"/>
      <c r="AR89" s="266"/>
      <c r="AS89" s="266"/>
      <c r="AT89" s="266"/>
      <c r="AU89" s="266"/>
      <c r="AV89" s="266"/>
      <c r="AW89" s="266"/>
      <c r="AX89" s="266"/>
      <c r="AY89" s="266"/>
      <c r="AZ89" s="266"/>
      <c r="BA89" s="266"/>
      <c r="BB89" s="266"/>
      <c r="BC89" s="266"/>
      <c r="BD89" s="266"/>
      <c r="BE89" s="266"/>
      <c r="BF89" s="266"/>
      <c r="BG89" s="267"/>
      <c r="BH89" s="241"/>
      <c r="BI89" s="242"/>
      <c r="BJ89" s="242"/>
      <c r="BK89" s="242"/>
      <c r="BL89" s="242"/>
      <c r="BM89" s="242"/>
      <c r="BN89" s="242"/>
      <c r="BO89" s="242"/>
      <c r="BP89" s="242"/>
      <c r="BQ89" s="242"/>
      <c r="BR89" s="242"/>
      <c r="BS89" s="242"/>
      <c r="BT89" s="242"/>
      <c r="BU89" s="242"/>
      <c r="BV89" s="243"/>
      <c r="BW89" s="248"/>
      <c r="BX89" s="229"/>
      <c r="BY89" s="229"/>
      <c r="BZ89" s="229"/>
      <c r="CA89" s="229"/>
      <c r="CB89" s="251"/>
      <c r="CC89" s="251"/>
      <c r="CD89" s="251"/>
      <c r="CE89" s="251"/>
      <c r="CF89" s="251"/>
      <c r="CG89" s="229"/>
      <c r="CH89" s="229"/>
      <c r="CI89" s="229"/>
      <c r="CJ89" s="229"/>
      <c r="CK89" s="230"/>
      <c r="CL89" s="76"/>
      <c r="CM89" s="17"/>
      <c r="CN89" s="17"/>
      <c r="CO89" s="17"/>
      <c r="CP89" s="17"/>
      <c r="CQ89" s="17"/>
      <c r="CR89" s="17"/>
      <c r="CS89" s="17"/>
      <c r="CT89" s="17"/>
      <c r="CU89" s="17"/>
      <c r="CV89" s="17"/>
    </row>
    <row r="90" spans="5:100" ht="8.1" customHeight="1">
      <c r="E90" s="135"/>
      <c r="F90" s="136"/>
      <c r="G90" s="127"/>
      <c r="H90" s="128"/>
      <c r="I90" s="128"/>
      <c r="J90" s="128"/>
      <c r="K90" s="128"/>
      <c r="L90" s="129"/>
      <c r="M90" s="268"/>
      <c r="N90" s="269"/>
      <c r="O90" s="269"/>
      <c r="P90" s="269"/>
      <c r="Q90" s="269"/>
      <c r="R90" s="269"/>
      <c r="S90" s="269"/>
      <c r="T90" s="269"/>
      <c r="U90" s="269"/>
      <c r="V90" s="269"/>
      <c r="W90" s="270"/>
      <c r="X90" s="201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3"/>
      <c r="AK90" s="268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69"/>
      <c r="BB90" s="269"/>
      <c r="BC90" s="269"/>
      <c r="BD90" s="269"/>
      <c r="BE90" s="269"/>
      <c r="BF90" s="269"/>
      <c r="BG90" s="270"/>
      <c r="BH90" s="244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  <c r="BV90" s="246"/>
      <c r="BW90" s="249"/>
      <c r="BX90" s="231"/>
      <c r="BY90" s="231"/>
      <c r="BZ90" s="231"/>
      <c r="CA90" s="231"/>
      <c r="CB90" s="252"/>
      <c r="CC90" s="252"/>
      <c r="CD90" s="252"/>
      <c r="CE90" s="252"/>
      <c r="CF90" s="252"/>
      <c r="CG90" s="231"/>
      <c r="CH90" s="231"/>
      <c r="CI90" s="231"/>
      <c r="CJ90" s="231"/>
      <c r="CK90" s="232"/>
      <c r="CL90" s="76"/>
      <c r="CM90" s="17"/>
      <c r="CN90" s="17"/>
      <c r="CO90" s="9"/>
      <c r="CP90" s="17"/>
      <c r="CQ90" s="17"/>
      <c r="CR90" s="17"/>
      <c r="CS90" s="17"/>
      <c r="CT90" s="17"/>
      <c r="CU90" s="17"/>
      <c r="CV90" s="17"/>
    </row>
    <row r="91" spans="5:100" ht="8.1" customHeight="1">
      <c r="E91" s="135"/>
      <c r="F91" s="136"/>
      <c r="G91" s="127"/>
      <c r="H91" s="128"/>
      <c r="I91" s="128"/>
      <c r="J91" s="128"/>
      <c r="K91" s="128"/>
      <c r="L91" s="129"/>
      <c r="M91" s="285" t="s">
        <v>10</v>
      </c>
      <c r="N91" s="153"/>
      <c r="O91" s="153"/>
      <c r="P91" s="153"/>
      <c r="Q91" s="153"/>
      <c r="R91" s="153"/>
      <c r="S91" s="153"/>
      <c r="T91" s="153"/>
      <c r="U91" s="153"/>
      <c r="V91" s="153"/>
      <c r="W91" s="286"/>
      <c r="X91" s="163" t="s">
        <v>167</v>
      </c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64"/>
      <c r="AK91" s="256" t="s">
        <v>49</v>
      </c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57"/>
      <c r="AX91" s="257"/>
      <c r="AY91" s="257"/>
      <c r="AZ91" s="257"/>
      <c r="BA91" s="257"/>
      <c r="BB91" s="257"/>
      <c r="BC91" s="257"/>
      <c r="BD91" s="257"/>
      <c r="BE91" s="257"/>
      <c r="BF91" s="257"/>
      <c r="BG91" s="258"/>
      <c r="BH91" s="84"/>
      <c r="BI91" s="85"/>
      <c r="BJ91" s="85"/>
      <c r="BK91" s="85"/>
      <c r="BL91" s="85"/>
      <c r="BM91" s="85"/>
      <c r="BN91" s="293"/>
      <c r="BO91" s="293"/>
      <c r="BP91" s="293"/>
      <c r="BQ91" s="293"/>
      <c r="BR91" s="293"/>
      <c r="BS91" s="85"/>
      <c r="BT91" s="85"/>
      <c r="BU91" s="85"/>
      <c r="BV91" s="86"/>
      <c r="BW91" s="352" t="str">
        <f>IF(BN92="","",IF(BN92&lt;=AU94,"○",""))</f>
        <v/>
      </c>
      <c r="BX91" s="353"/>
      <c r="BY91" s="353"/>
      <c r="BZ91" s="353"/>
      <c r="CA91" s="353"/>
      <c r="CB91" s="223" t="s">
        <v>36</v>
      </c>
      <c r="CC91" s="223"/>
      <c r="CD91" s="223"/>
      <c r="CE91" s="223"/>
      <c r="CF91" s="223"/>
      <c r="CG91" s="223" t="str">
        <f>IF(BN92="","",IF(BN92&gt;AU94,"○",""))</f>
        <v/>
      </c>
      <c r="CH91" s="223"/>
      <c r="CI91" s="223"/>
      <c r="CJ91" s="223"/>
      <c r="CK91" s="224"/>
      <c r="CL91" s="46"/>
      <c r="CM91" s="9"/>
      <c r="CN91" s="9"/>
      <c r="CO91" s="9"/>
      <c r="CP91" s="9"/>
      <c r="CQ91" s="17"/>
      <c r="CR91" s="17"/>
      <c r="CS91" s="17"/>
      <c r="CT91" s="17"/>
      <c r="CU91" s="17"/>
      <c r="CV91" s="17"/>
    </row>
    <row r="92" spans="5:100" ht="8.1" customHeight="1">
      <c r="E92" s="135"/>
      <c r="F92" s="136"/>
      <c r="G92" s="127"/>
      <c r="H92" s="128"/>
      <c r="I92" s="128"/>
      <c r="J92" s="128"/>
      <c r="K92" s="128"/>
      <c r="L92" s="129"/>
      <c r="M92" s="179"/>
      <c r="N92" s="154"/>
      <c r="O92" s="154"/>
      <c r="P92" s="154"/>
      <c r="Q92" s="154"/>
      <c r="R92" s="154"/>
      <c r="S92" s="154"/>
      <c r="T92" s="154"/>
      <c r="U92" s="154"/>
      <c r="V92" s="154"/>
      <c r="W92" s="180"/>
      <c r="X92" s="165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7"/>
      <c r="AK92" s="256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8"/>
      <c r="BH92" s="359" t="s">
        <v>17</v>
      </c>
      <c r="BI92" s="360"/>
      <c r="BJ92" s="360"/>
      <c r="BK92" s="360"/>
      <c r="BL92" s="360"/>
      <c r="BM92" s="360"/>
      <c r="BN92" s="233"/>
      <c r="BO92" s="233"/>
      <c r="BP92" s="233"/>
      <c r="BQ92" s="233"/>
      <c r="BR92" s="233"/>
      <c r="BS92" s="236" t="s">
        <v>25</v>
      </c>
      <c r="BT92" s="236"/>
      <c r="BU92" s="236"/>
      <c r="BV92" s="87"/>
      <c r="BW92" s="354"/>
      <c r="BX92" s="355"/>
      <c r="BY92" s="355"/>
      <c r="BZ92" s="355"/>
      <c r="CA92" s="355"/>
      <c r="CB92" s="193"/>
      <c r="CC92" s="193"/>
      <c r="CD92" s="193"/>
      <c r="CE92" s="193"/>
      <c r="CF92" s="193"/>
      <c r="CG92" s="193"/>
      <c r="CH92" s="193"/>
      <c r="CI92" s="193"/>
      <c r="CJ92" s="193"/>
      <c r="CK92" s="196"/>
      <c r="CL92" s="46"/>
      <c r="CM92" s="9"/>
      <c r="CN92" s="9"/>
      <c r="CO92" s="9"/>
      <c r="CP92" s="9"/>
      <c r="CQ92" s="17"/>
      <c r="CR92" s="17"/>
      <c r="CS92" s="17"/>
      <c r="CT92" s="17"/>
      <c r="CU92" s="17"/>
      <c r="CV92" s="17"/>
    </row>
    <row r="93" spans="5:100" ht="8.1" customHeight="1">
      <c r="E93" s="135"/>
      <c r="F93" s="136"/>
      <c r="G93" s="127"/>
      <c r="H93" s="128"/>
      <c r="I93" s="128"/>
      <c r="J93" s="128"/>
      <c r="K93" s="128"/>
      <c r="L93" s="129"/>
      <c r="M93" s="179"/>
      <c r="N93" s="154"/>
      <c r="O93" s="154"/>
      <c r="P93" s="154"/>
      <c r="Q93" s="154"/>
      <c r="R93" s="154"/>
      <c r="S93" s="154"/>
      <c r="T93" s="154"/>
      <c r="U93" s="154"/>
      <c r="V93" s="154"/>
      <c r="W93" s="180"/>
      <c r="X93" s="165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7"/>
      <c r="AK93" s="259"/>
      <c r="AL93" s="260"/>
      <c r="AM93" s="260"/>
      <c r="AN93" s="260"/>
      <c r="AO93" s="260"/>
      <c r="AP93" s="260"/>
      <c r="AQ93" s="260"/>
      <c r="AR93" s="260"/>
      <c r="AS93" s="260"/>
      <c r="AT93" s="260"/>
      <c r="AU93" s="260"/>
      <c r="AV93" s="260"/>
      <c r="AW93" s="260"/>
      <c r="AX93" s="260"/>
      <c r="AY93" s="260"/>
      <c r="AZ93" s="260"/>
      <c r="BA93" s="260"/>
      <c r="BB93" s="260"/>
      <c r="BC93" s="260"/>
      <c r="BD93" s="260"/>
      <c r="BE93" s="260"/>
      <c r="BF93" s="260"/>
      <c r="BG93" s="261"/>
      <c r="BH93" s="361"/>
      <c r="BI93" s="362"/>
      <c r="BJ93" s="362"/>
      <c r="BK93" s="362"/>
      <c r="BL93" s="362"/>
      <c r="BM93" s="362"/>
      <c r="BN93" s="234"/>
      <c r="BO93" s="234"/>
      <c r="BP93" s="234"/>
      <c r="BQ93" s="234"/>
      <c r="BR93" s="234"/>
      <c r="BS93" s="237"/>
      <c r="BT93" s="237"/>
      <c r="BU93" s="237"/>
      <c r="BV93" s="87"/>
      <c r="BW93" s="354"/>
      <c r="BX93" s="355"/>
      <c r="BY93" s="355"/>
      <c r="BZ93" s="355"/>
      <c r="CA93" s="355"/>
      <c r="CB93" s="193"/>
      <c r="CC93" s="193"/>
      <c r="CD93" s="193"/>
      <c r="CE93" s="193"/>
      <c r="CF93" s="193"/>
      <c r="CG93" s="193"/>
      <c r="CH93" s="193"/>
      <c r="CI93" s="193"/>
      <c r="CJ93" s="193"/>
      <c r="CK93" s="196"/>
      <c r="CL93" s="39"/>
      <c r="CM93" s="9"/>
      <c r="CN93" s="9"/>
      <c r="CO93" s="9"/>
      <c r="CP93" s="9"/>
      <c r="CQ93" s="17"/>
      <c r="CR93" s="9"/>
      <c r="CS93" s="9"/>
      <c r="CT93" s="9"/>
      <c r="CU93" s="9"/>
      <c r="CV93" s="9"/>
    </row>
    <row r="94" spans="5:100" ht="8.1" customHeight="1">
      <c r="E94" s="135"/>
      <c r="F94" s="136"/>
      <c r="G94" s="127"/>
      <c r="H94" s="128"/>
      <c r="I94" s="128"/>
      <c r="J94" s="128"/>
      <c r="K94" s="128"/>
      <c r="L94" s="129"/>
      <c r="M94" s="179"/>
      <c r="N94" s="154"/>
      <c r="O94" s="154"/>
      <c r="P94" s="154"/>
      <c r="Q94" s="154"/>
      <c r="R94" s="154"/>
      <c r="S94" s="154"/>
      <c r="T94" s="154"/>
      <c r="U94" s="154"/>
      <c r="V94" s="154"/>
      <c r="W94" s="180"/>
      <c r="X94" s="165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7"/>
      <c r="AK94" s="33"/>
      <c r="AL94" s="88"/>
      <c r="AM94" s="89"/>
      <c r="AN94" s="89"/>
      <c r="AO94" s="89"/>
      <c r="AP94" s="171" t="s">
        <v>39</v>
      </c>
      <c r="AQ94" s="172"/>
      <c r="AR94" s="172"/>
      <c r="AS94" s="172"/>
      <c r="AT94" s="172"/>
      <c r="AU94" s="217"/>
      <c r="AV94" s="218"/>
      <c r="AW94" s="218"/>
      <c r="AX94" s="218"/>
      <c r="AY94" s="218"/>
      <c r="AZ94" s="219"/>
      <c r="BA94" s="253" t="s">
        <v>26</v>
      </c>
      <c r="BB94" s="254"/>
      <c r="BC94" s="90"/>
      <c r="BD94" s="88"/>
      <c r="BE94" s="91"/>
      <c r="BF94" s="91"/>
      <c r="BG94" s="36"/>
      <c r="BH94" s="92"/>
      <c r="BI94" s="87"/>
      <c r="BJ94" s="87"/>
      <c r="BK94" s="87"/>
      <c r="BL94" s="87"/>
      <c r="BM94" s="87"/>
      <c r="BN94" s="212"/>
      <c r="BO94" s="212"/>
      <c r="BP94" s="212"/>
      <c r="BQ94" s="212"/>
      <c r="BR94" s="212"/>
      <c r="BS94" s="87"/>
      <c r="BT94" s="87"/>
      <c r="BU94" s="87"/>
      <c r="BV94" s="87"/>
      <c r="BW94" s="354"/>
      <c r="BX94" s="355"/>
      <c r="BY94" s="355"/>
      <c r="BZ94" s="355"/>
      <c r="CA94" s="355"/>
      <c r="CB94" s="193"/>
      <c r="CC94" s="193"/>
      <c r="CD94" s="193"/>
      <c r="CE94" s="193"/>
      <c r="CF94" s="193"/>
      <c r="CG94" s="193"/>
      <c r="CH94" s="193"/>
      <c r="CI94" s="193"/>
      <c r="CJ94" s="193"/>
      <c r="CK94" s="196"/>
      <c r="CL94" s="39"/>
      <c r="CM94" s="9"/>
      <c r="CN94" s="9"/>
      <c r="CO94" s="9"/>
      <c r="CP94" s="9"/>
      <c r="CQ94" s="9"/>
      <c r="CR94" s="9"/>
      <c r="CS94" s="9"/>
      <c r="CT94" s="9"/>
      <c r="CU94" s="9"/>
      <c r="CV94" s="9"/>
    </row>
    <row r="95" spans="5:100" ht="8.1" customHeight="1">
      <c r="E95" s="135"/>
      <c r="F95" s="136"/>
      <c r="G95" s="127"/>
      <c r="H95" s="128"/>
      <c r="I95" s="128"/>
      <c r="J95" s="128"/>
      <c r="K95" s="128"/>
      <c r="L95" s="129"/>
      <c r="M95" s="179"/>
      <c r="N95" s="154"/>
      <c r="O95" s="154"/>
      <c r="P95" s="154"/>
      <c r="Q95" s="154"/>
      <c r="R95" s="154"/>
      <c r="S95" s="154"/>
      <c r="T95" s="154"/>
      <c r="U95" s="154"/>
      <c r="V95" s="154"/>
      <c r="W95" s="180"/>
      <c r="X95" s="165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7"/>
      <c r="AK95" s="33"/>
      <c r="AL95" s="89"/>
      <c r="AM95" s="89"/>
      <c r="AN95" s="89"/>
      <c r="AO95" s="89"/>
      <c r="AP95" s="173"/>
      <c r="AQ95" s="173"/>
      <c r="AR95" s="173"/>
      <c r="AS95" s="173"/>
      <c r="AT95" s="173"/>
      <c r="AU95" s="220"/>
      <c r="AV95" s="220"/>
      <c r="AW95" s="220"/>
      <c r="AX95" s="220"/>
      <c r="AY95" s="220"/>
      <c r="AZ95" s="221"/>
      <c r="BA95" s="255"/>
      <c r="BB95" s="255"/>
      <c r="BC95" s="90"/>
      <c r="BD95" s="91"/>
      <c r="BE95" s="91"/>
      <c r="BF95" s="91"/>
      <c r="BG95" s="36"/>
      <c r="BH95" s="359" t="s">
        <v>102</v>
      </c>
      <c r="BI95" s="360"/>
      <c r="BJ95" s="360"/>
      <c r="BK95" s="360"/>
      <c r="BL95" s="360"/>
      <c r="BM95" s="360"/>
      <c r="BN95" s="233"/>
      <c r="BO95" s="233"/>
      <c r="BP95" s="233"/>
      <c r="BQ95" s="233"/>
      <c r="BR95" s="233"/>
      <c r="BS95" s="235" t="s">
        <v>29</v>
      </c>
      <c r="BT95" s="236"/>
      <c r="BU95" s="236"/>
      <c r="BV95" s="93"/>
      <c r="BW95" s="354"/>
      <c r="BX95" s="355"/>
      <c r="BY95" s="355"/>
      <c r="BZ95" s="355"/>
      <c r="CA95" s="355"/>
      <c r="CB95" s="193"/>
      <c r="CC95" s="193"/>
      <c r="CD95" s="193"/>
      <c r="CE95" s="193"/>
      <c r="CF95" s="193"/>
      <c r="CG95" s="193"/>
      <c r="CH95" s="193"/>
      <c r="CI95" s="193"/>
      <c r="CJ95" s="193"/>
      <c r="CK95" s="196"/>
      <c r="CL95" s="39"/>
      <c r="CM95" s="9"/>
      <c r="CN95" s="9"/>
      <c r="CO95" s="9"/>
      <c r="CP95" s="9"/>
      <c r="CQ95" s="9"/>
      <c r="CR95" s="9"/>
      <c r="CS95" s="9"/>
      <c r="CT95" s="9"/>
      <c r="CU95" s="9"/>
      <c r="CV95" s="9"/>
    </row>
    <row r="96" spans="5:100" ht="8.1" customHeight="1">
      <c r="E96" s="135"/>
      <c r="F96" s="136"/>
      <c r="G96" s="127"/>
      <c r="H96" s="128"/>
      <c r="I96" s="128"/>
      <c r="J96" s="128"/>
      <c r="K96" s="128"/>
      <c r="L96" s="129"/>
      <c r="M96" s="179"/>
      <c r="N96" s="154"/>
      <c r="O96" s="154"/>
      <c r="P96" s="154"/>
      <c r="Q96" s="154"/>
      <c r="R96" s="154"/>
      <c r="S96" s="154"/>
      <c r="T96" s="154"/>
      <c r="U96" s="154"/>
      <c r="V96" s="154"/>
      <c r="W96" s="180"/>
      <c r="X96" s="165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7"/>
      <c r="AK96" s="76"/>
      <c r="AL96" s="94"/>
      <c r="AM96" s="35"/>
      <c r="AN96" s="35"/>
      <c r="AO96" s="35"/>
      <c r="AP96" s="35"/>
      <c r="AQ96" s="95"/>
      <c r="AR96" s="95"/>
      <c r="AS96" s="95"/>
      <c r="AT96" s="95"/>
      <c r="AU96" s="95"/>
      <c r="AV96" s="95"/>
      <c r="AW96" s="96"/>
      <c r="AX96" s="96"/>
      <c r="AY96" s="96"/>
      <c r="AZ96" s="96"/>
      <c r="BA96" s="94"/>
      <c r="BB96" s="94"/>
      <c r="BC96" s="94"/>
      <c r="BD96" s="94"/>
      <c r="BE96" s="94"/>
      <c r="BF96" s="94"/>
      <c r="BG96" s="97"/>
      <c r="BH96" s="361"/>
      <c r="BI96" s="362"/>
      <c r="BJ96" s="362"/>
      <c r="BK96" s="362"/>
      <c r="BL96" s="362"/>
      <c r="BM96" s="362"/>
      <c r="BN96" s="234"/>
      <c r="BO96" s="234"/>
      <c r="BP96" s="234"/>
      <c r="BQ96" s="234"/>
      <c r="BR96" s="234"/>
      <c r="BS96" s="237"/>
      <c r="BT96" s="237"/>
      <c r="BU96" s="237"/>
      <c r="BV96" s="93"/>
      <c r="BW96" s="354"/>
      <c r="BX96" s="355"/>
      <c r="BY96" s="355"/>
      <c r="BZ96" s="355"/>
      <c r="CA96" s="355"/>
      <c r="CB96" s="193"/>
      <c r="CC96" s="193"/>
      <c r="CD96" s="193"/>
      <c r="CE96" s="193"/>
      <c r="CF96" s="193"/>
      <c r="CG96" s="193"/>
      <c r="CH96" s="193"/>
      <c r="CI96" s="193"/>
      <c r="CJ96" s="193"/>
      <c r="CK96" s="196"/>
      <c r="CL96" s="39"/>
      <c r="CM96" s="9"/>
      <c r="CN96" s="9"/>
      <c r="CO96" s="17"/>
      <c r="CP96" s="9"/>
      <c r="CQ96" s="9"/>
      <c r="CR96" s="9"/>
      <c r="CS96" s="9"/>
      <c r="CT96" s="9"/>
      <c r="CU96" s="9"/>
      <c r="CV96" s="9"/>
    </row>
    <row r="97" spans="5:103" ht="8.1" customHeight="1">
      <c r="E97" s="137"/>
      <c r="F97" s="138"/>
      <c r="G97" s="130"/>
      <c r="H97" s="131"/>
      <c r="I97" s="131"/>
      <c r="J97" s="131"/>
      <c r="K97" s="131"/>
      <c r="L97" s="132"/>
      <c r="M97" s="181"/>
      <c r="N97" s="155"/>
      <c r="O97" s="155"/>
      <c r="P97" s="155"/>
      <c r="Q97" s="155"/>
      <c r="R97" s="155"/>
      <c r="S97" s="155"/>
      <c r="T97" s="155"/>
      <c r="U97" s="155"/>
      <c r="V97" s="155"/>
      <c r="W97" s="182"/>
      <c r="X97" s="168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70"/>
      <c r="AK97" s="33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6"/>
      <c r="BH97" s="98"/>
      <c r="BI97" s="99"/>
      <c r="BJ97" s="99"/>
      <c r="BK97" s="99"/>
      <c r="BL97" s="99"/>
      <c r="BM97" s="99"/>
      <c r="BN97" s="222"/>
      <c r="BO97" s="222"/>
      <c r="BP97" s="222"/>
      <c r="BQ97" s="222"/>
      <c r="BR97" s="222"/>
      <c r="BS97" s="99"/>
      <c r="BT97" s="99"/>
      <c r="BU97" s="99"/>
      <c r="BV97" s="99"/>
      <c r="BW97" s="356"/>
      <c r="BX97" s="357"/>
      <c r="BY97" s="357"/>
      <c r="BZ97" s="357"/>
      <c r="CA97" s="357"/>
      <c r="CB97" s="225"/>
      <c r="CC97" s="225"/>
      <c r="CD97" s="225"/>
      <c r="CE97" s="225"/>
      <c r="CF97" s="225"/>
      <c r="CG97" s="225"/>
      <c r="CH97" s="225"/>
      <c r="CI97" s="225"/>
      <c r="CJ97" s="225"/>
      <c r="CK97" s="226"/>
      <c r="CL97" s="76"/>
      <c r="CM97" s="17"/>
      <c r="CN97" s="17"/>
      <c r="CO97" s="17"/>
      <c r="CP97" s="17"/>
      <c r="CQ97" s="9"/>
      <c r="CR97" s="9"/>
      <c r="CS97" s="9"/>
      <c r="CT97" s="9"/>
      <c r="CU97" s="9"/>
      <c r="CV97" s="9"/>
    </row>
    <row r="98" spans="5:103" ht="8.1" customHeight="1">
      <c r="E98" s="198" t="s">
        <v>208</v>
      </c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  <c r="BN98" s="199"/>
      <c r="BO98" s="199"/>
      <c r="BP98" s="199"/>
      <c r="BQ98" s="199"/>
      <c r="BR98" s="199"/>
      <c r="BS98" s="199"/>
      <c r="BT98" s="199"/>
      <c r="BU98" s="199"/>
      <c r="BV98" s="199"/>
      <c r="BW98" s="199"/>
      <c r="BX98" s="199"/>
      <c r="BY98" s="199"/>
      <c r="BZ98" s="199"/>
      <c r="CA98" s="199"/>
      <c r="CB98" s="199"/>
      <c r="CC98" s="199"/>
      <c r="CD98" s="199"/>
      <c r="CE98" s="199"/>
      <c r="CF98" s="199"/>
      <c r="CG98" s="199"/>
      <c r="CH98" s="199"/>
      <c r="CI98" s="199"/>
      <c r="CJ98" s="199"/>
      <c r="CK98" s="200"/>
      <c r="CL98" s="76"/>
      <c r="CM98" s="17"/>
      <c r="CN98" s="17"/>
      <c r="CO98" s="17"/>
      <c r="CP98" s="17"/>
      <c r="CQ98" s="9"/>
      <c r="CR98" s="9"/>
      <c r="CS98" s="9"/>
      <c r="CT98" s="9"/>
      <c r="CU98" s="9"/>
      <c r="CV98" s="9"/>
    </row>
    <row r="99" spans="5:103" ht="8.1" customHeight="1">
      <c r="E99" s="165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6"/>
      <c r="BQ99" s="166"/>
      <c r="BR99" s="166"/>
      <c r="BS99" s="166"/>
      <c r="BT99" s="166"/>
      <c r="BU99" s="166"/>
      <c r="BV99" s="166"/>
      <c r="BW99" s="166"/>
      <c r="BX99" s="166"/>
      <c r="BY99" s="166"/>
      <c r="BZ99" s="166"/>
      <c r="CA99" s="166"/>
      <c r="CB99" s="166"/>
      <c r="CC99" s="166"/>
      <c r="CD99" s="166"/>
      <c r="CE99" s="166"/>
      <c r="CF99" s="166"/>
      <c r="CG99" s="166"/>
      <c r="CH99" s="166"/>
      <c r="CI99" s="166"/>
      <c r="CJ99" s="166"/>
      <c r="CK99" s="167"/>
      <c r="CL99" s="76"/>
      <c r="CM99" s="17"/>
      <c r="CN99" s="17"/>
      <c r="CO99" s="9"/>
      <c r="CP99" s="17"/>
      <c r="CQ99" s="9"/>
      <c r="CR99" s="17"/>
      <c r="CS99" s="17"/>
      <c r="CT99" s="17"/>
      <c r="CU99" s="17"/>
      <c r="CV99" s="17"/>
    </row>
    <row r="100" spans="5:103" ht="8.1" customHeight="1">
      <c r="E100" s="165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6"/>
      <c r="BQ100" s="166"/>
      <c r="BR100" s="166"/>
      <c r="BS100" s="166"/>
      <c r="BT100" s="166"/>
      <c r="BU100" s="166"/>
      <c r="BV100" s="166"/>
      <c r="BW100" s="166"/>
      <c r="BX100" s="166"/>
      <c r="BY100" s="166"/>
      <c r="BZ100" s="166"/>
      <c r="CA100" s="166"/>
      <c r="CB100" s="166"/>
      <c r="CC100" s="166"/>
      <c r="CD100" s="166"/>
      <c r="CE100" s="166"/>
      <c r="CF100" s="166"/>
      <c r="CG100" s="166"/>
      <c r="CH100" s="166"/>
      <c r="CI100" s="166"/>
      <c r="CJ100" s="166"/>
      <c r="CK100" s="167"/>
      <c r="CM100" s="9"/>
      <c r="CN100" s="9"/>
      <c r="CO100" s="9"/>
      <c r="CP100" s="9"/>
      <c r="CQ100" s="17"/>
      <c r="CR100" s="17"/>
      <c r="CS100" s="17"/>
      <c r="CT100" s="17"/>
      <c r="CU100" s="17"/>
      <c r="CV100" s="17"/>
    </row>
    <row r="101" spans="5:103" ht="8.1" customHeight="1">
      <c r="E101" s="165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6"/>
      <c r="BQ101" s="166"/>
      <c r="BR101" s="166"/>
      <c r="BS101" s="166"/>
      <c r="BT101" s="166"/>
      <c r="BU101" s="166"/>
      <c r="BV101" s="166"/>
      <c r="BW101" s="166"/>
      <c r="BX101" s="166"/>
      <c r="BY101" s="166"/>
      <c r="BZ101" s="166"/>
      <c r="CA101" s="166"/>
      <c r="CB101" s="166"/>
      <c r="CC101" s="166"/>
      <c r="CD101" s="166"/>
      <c r="CE101" s="166"/>
      <c r="CF101" s="166"/>
      <c r="CG101" s="166"/>
      <c r="CH101" s="166"/>
      <c r="CI101" s="166"/>
      <c r="CJ101" s="166"/>
      <c r="CK101" s="167"/>
      <c r="CL101" s="39"/>
      <c r="CM101" s="9"/>
      <c r="CN101" s="9"/>
      <c r="CO101" s="9"/>
      <c r="CP101" s="9"/>
      <c r="CQ101" s="17"/>
      <c r="CR101" s="17"/>
      <c r="CS101" s="17"/>
      <c r="CT101" s="17"/>
      <c r="CU101" s="17"/>
      <c r="CV101" s="17"/>
    </row>
    <row r="102" spans="5:103" ht="8.1" customHeight="1">
      <c r="E102" s="168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70"/>
      <c r="CL102" s="100"/>
      <c r="CM102" s="9"/>
      <c r="CN102" s="9"/>
      <c r="CO102" s="9"/>
      <c r="CP102" s="9"/>
      <c r="CQ102" s="17"/>
      <c r="CR102" s="9"/>
      <c r="CS102" s="9"/>
      <c r="CT102" s="9"/>
      <c r="CU102" s="9"/>
      <c r="CV102" s="9"/>
    </row>
    <row r="103" spans="5:103" ht="7.5" customHeight="1">
      <c r="E103" s="102" t="s">
        <v>45</v>
      </c>
      <c r="F103" s="102"/>
      <c r="G103" s="102"/>
      <c r="H103" s="102"/>
      <c r="I103" s="102"/>
      <c r="J103" s="102"/>
      <c r="K103" s="102"/>
      <c r="L103" s="102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94"/>
      <c r="CL103" s="100"/>
      <c r="CM103" s="9"/>
      <c r="CN103" s="9"/>
      <c r="CO103" s="9"/>
      <c r="CP103" s="9"/>
      <c r="CQ103" s="9"/>
      <c r="CR103" s="9"/>
      <c r="CS103" s="9"/>
      <c r="CT103" s="9"/>
      <c r="CU103" s="9"/>
      <c r="CV103" s="9"/>
    </row>
    <row r="104" spans="5:103" ht="7.5" customHeight="1">
      <c r="E104" s="103"/>
      <c r="F104" s="103"/>
      <c r="G104" s="103"/>
      <c r="H104" s="103"/>
      <c r="I104" s="103"/>
      <c r="J104" s="103"/>
      <c r="K104" s="103"/>
      <c r="L104" s="103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94"/>
      <c r="CL104" s="34"/>
      <c r="CM104" s="9"/>
      <c r="CN104" s="9"/>
      <c r="CO104" s="9"/>
      <c r="CP104" s="9"/>
      <c r="CQ104" s="9"/>
      <c r="CR104" s="9"/>
      <c r="CS104" s="9"/>
      <c r="CT104" s="9"/>
      <c r="CU104" s="9"/>
      <c r="CV104" s="9"/>
    </row>
    <row r="105" spans="5:103" ht="7.5" customHeight="1">
      <c r="E105" s="103"/>
      <c r="F105" s="103"/>
      <c r="G105" s="103"/>
      <c r="H105" s="103"/>
      <c r="I105" s="103"/>
      <c r="J105" s="103"/>
      <c r="K105" s="103"/>
      <c r="L105" s="103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94"/>
      <c r="CL105" s="34"/>
      <c r="CM105" s="9"/>
      <c r="CN105" s="9"/>
      <c r="CO105" s="9"/>
      <c r="CP105" s="9"/>
      <c r="CQ105" s="9"/>
      <c r="CR105" s="9"/>
      <c r="CS105" s="9"/>
      <c r="CT105" s="9"/>
      <c r="CU105" s="9"/>
      <c r="CV105" s="9"/>
    </row>
    <row r="106" spans="5:103" ht="7.5" customHeight="1">
      <c r="E106" s="351" t="s">
        <v>46</v>
      </c>
      <c r="F106" s="351"/>
      <c r="G106" s="351"/>
      <c r="H106" s="139" t="s">
        <v>0</v>
      </c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210"/>
      <c r="X106" s="351" t="s">
        <v>1</v>
      </c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 t="s">
        <v>47</v>
      </c>
      <c r="AL106" s="351"/>
      <c r="AM106" s="351"/>
      <c r="AN106" s="351"/>
      <c r="AO106" s="351"/>
      <c r="AP106" s="351"/>
      <c r="AQ106" s="351"/>
      <c r="AR106" s="351"/>
      <c r="AS106" s="351"/>
      <c r="AT106" s="351"/>
      <c r="AU106" s="351"/>
      <c r="AV106" s="351"/>
      <c r="AW106" s="351"/>
      <c r="AX106" s="351"/>
      <c r="AY106" s="351"/>
      <c r="AZ106" s="351"/>
      <c r="BA106" s="351"/>
      <c r="BB106" s="351"/>
      <c r="BC106" s="351"/>
      <c r="BD106" s="351"/>
      <c r="BE106" s="351"/>
      <c r="BF106" s="351"/>
      <c r="BG106" s="351"/>
      <c r="BH106" s="351" t="s">
        <v>48</v>
      </c>
      <c r="BI106" s="351"/>
      <c r="BJ106" s="351"/>
      <c r="BK106" s="351"/>
      <c r="BL106" s="351"/>
      <c r="BM106" s="351"/>
      <c r="BN106" s="351"/>
      <c r="BO106" s="351"/>
      <c r="BP106" s="351"/>
      <c r="BQ106" s="351"/>
      <c r="BR106" s="351"/>
      <c r="BS106" s="351"/>
      <c r="BT106" s="351"/>
      <c r="BU106" s="351"/>
      <c r="BV106" s="351"/>
      <c r="BW106" s="351"/>
      <c r="BX106" s="351"/>
      <c r="BY106" s="351"/>
      <c r="BZ106" s="351"/>
      <c r="CA106" s="351"/>
      <c r="CB106" s="351"/>
      <c r="CC106" s="351"/>
      <c r="CD106" s="183" t="s">
        <v>172</v>
      </c>
      <c r="CE106" s="184"/>
      <c r="CF106" s="184"/>
      <c r="CG106" s="184"/>
      <c r="CH106" s="184"/>
      <c r="CI106" s="184"/>
      <c r="CJ106" s="184"/>
      <c r="CK106" s="185"/>
      <c r="CL106" s="34"/>
      <c r="CM106" s="9"/>
      <c r="CN106" s="9"/>
      <c r="CO106" s="9"/>
      <c r="CP106" s="9"/>
      <c r="CQ106" s="9"/>
      <c r="CR106" s="9"/>
      <c r="CS106" s="410" t="s">
        <v>175</v>
      </c>
      <c r="CT106" s="18" t="s">
        <v>176</v>
      </c>
      <c r="CU106" s="18" t="s">
        <v>177</v>
      </c>
      <c r="CV106" s="18" t="s">
        <v>178</v>
      </c>
      <c r="CW106" s="18" t="s">
        <v>179</v>
      </c>
      <c r="CX106" s="18" t="s">
        <v>180</v>
      </c>
      <c r="CY106" s="18" t="s">
        <v>181</v>
      </c>
    </row>
    <row r="107" spans="5:103" ht="7.5" customHeight="1">
      <c r="E107" s="351"/>
      <c r="F107" s="351"/>
      <c r="G107" s="351"/>
      <c r="H107" s="211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3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1"/>
      <c r="AN107" s="351"/>
      <c r="AO107" s="351"/>
      <c r="AP107" s="351"/>
      <c r="AQ107" s="351"/>
      <c r="AR107" s="351"/>
      <c r="AS107" s="351"/>
      <c r="AT107" s="351"/>
      <c r="AU107" s="351"/>
      <c r="AV107" s="351"/>
      <c r="AW107" s="351"/>
      <c r="AX107" s="351"/>
      <c r="AY107" s="351"/>
      <c r="AZ107" s="351"/>
      <c r="BA107" s="351"/>
      <c r="BB107" s="351"/>
      <c r="BC107" s="351"/>
      <c r="BD107" s="351"/>
      <c r="BE107" s="351"/>
      <c r="BF107" s="351"/>
      <c r="BG107" s="351"/>
      <c r="BH107" s="351"/>
      <c r="BI107" s="351"/>
      <c r="BJ107" s="351"/>
      <c r="BK107" s="351"/>
      <c r="BL107" s="351"/>
      <c r="BM107" s="351"/>
      <c r="BN107" s="351"/>
      <c r="BO107" s="351"/>
      <c r="BP107" s="351"/>
      <c r="BQ107" s="351"/>
      <c r="BR107" s="351"/>
      <c r="BS107" s="351"/>
      <c r="BT107" s="351"/>
      <c r="BU107" s="351"/>
      <c r="BV107" s="351"/>
      <c r="BW107" s="351"/>
      <c r="BX107" s="351"/>
      <c r="BY107" s="351"/>
      <c r="BZ107" s="351"/>
      <c r="CA107" s="351"/>
      <c r="CB107" s="351"/>
      <c r="CC107" s="351"/>
      <c r="CD107" s="186"/>
      <c r="CE107" s="187"/>
      <c r="CF107" s="187"/>
      <c r="CG107" s="187"/>
      <c r="CH107" s="187"/>
      <c r="CI107" s="187"/>
      <c r="CJ107" s="187"/>
      <c r="CK107" s="188"/>
      <c r="CL107" s="34"/>
      <c r="CM107" s="9"/>
      <c r="CN107" s="9"/>
      <c r="CO107" s="9"/>
      <c r="CP107" s="9"/>
      <c r="CQ107" s="9"/>
      <c r="CR107" s="9"/>
      <c r="CS107" s="410"/>
      <c r="CT107" s="19" t="s">
        <v>22</v>
      </c>
      <c r="CU107" s="20" t="s">
        <v>182</v>
      </c>
      <c r="CV107" s="20" t="s">
        <v>183</v>
      </c>
      <c r="CW107" s="20" t="s">
        <v>184</v>
      </c>
      <c r="CX107" s="20" t="s">
        <v>185</v>
      </c>
      <c r="CY107" s="20" t="s">
        <v>185</v>
      </c>
    </row>
    <row r="108" spans="5:103" ht="7.5" customHeight="1">
      <c r="E108" s="351"/>
      <c r="F108" s="351"/>
      <c r="G108" s="351"/>
      <c r="H108" s="211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3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1"/>
      <c r="AN108" s="351"/>
      <c r="AO108" s="351"/>
      <c r="AP108" s="351"/>
      <c r="AQ108" s="351"/>
      <c r="AR108" s="351"/>
      <c r="AS108" s="351"/>
      <c r="AT108" s="351"/>
      <c r="AU108" s="351"/>
      <c r="AV108" s="351"/>
      <c r="AW108" s="351"/>
      <c r="AX108" s="351"/>
      <c r="AY108" s="351"/>
      <c r="AZ108" s="351"/>
      <c r="BA108" s="351"/>
      <c r="BB108" s="351"/>
      <c r="BC108" s="351"/>
      <c r="BD108" s="351"/>
      <c r="BE108" s="351"/>
      <c r="BF108" s="351"/>
      <c r="BG108" s="351"/>
      <c r="BH108" s="351"/>
      <c r="BI108" s="351"/>
      <c r="BJ108" s="351"/>
      <c r="BK108" s="351"/>
      <c r="BL108" s="351"/>
      <c r="BM108" s="351"/>
      <c r="BN108" s="351"/>
      <c r="BO108" s="351"/>
      <c r="BP108" s="351"/>
      <c r="BQ108" s="351"/>
      <c r="BR108" s="351"/>
      <c r="BS108" s="351"/>
      <c r="BT108" s="351"/>
      <c r="BU108" s="351"/>
      <c r="BV108" s="351"/>
      <c r="BW108" s="351"/>
      <c r="BX108" s="351"/>
      <c r="BY108" s="351"/>
      <c r="BZ108" s="351"/>
      <c r="CA108" s="351"/>
      <c r="CB108" s="351"/>
      <c r="CC108" s="351"/>
      <c r="CD108" s="186"/>
      <c r="CE108" s="187"/>
      <c r="CF108" s="187"/>
      <c r="CG108" s="187"/>
      <c r="CH108" s="187"/>
      <c r="CI108" s="187"/>
      <c r="CJ108" s="187"/>
      <c r="CK108" s="188"/>
      <c r="CL108" s="34"/>
      <c r="CM108" s="9"/>
      <c r="CN108" s="9"/>
      <c r="CO108" s="9"/>
      <c r="CP108" s="9"/>
      <c r="CQ108" s="9"/>
      <c r="CR108" s="9"/>
      <c r="CS108" s="410"/>
      <c r="CT108" s="19" t="s">
        <v>15</v>
      </c>
      <c r="CU108" s="20" t="s">
        <v>186</v>
      </c>
      <c r="CV108" s="20" t="s">
        <v>187</v>
      </c>
      <c r="CW108" s="20" t="s">
        <v>188</v>
      </c>
      <c r="CX108" s="20" t="s">
        <v>185</v>
      </c>
      <c r="CY108" s="20" t="s">
        <v>185</v>
      </c>
    </row>
    <row r="109" spans="5:103" ht="7.5" customHeight="1">
      <c r="E109" s="351"/>
      <c r="F109" s="351"/>
      <c r="G109" s="351"/>
      <c r="H109" s="314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  <c r="V109" s="315"/>
      <c r="W109" s="316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1"/>
      <c r="AN109" s="351"/>
      <c r="AO109" s="351"/>
      <c r="AP109" s="351"/>
      <c r="AQ109" s="351"/>
      <c r="AR109" s="351"/>
      <c r="AS109" s="351"/>
      <c r="AT109" s="351"/>
      <c r="AU109" s="351"/>
      <c r="AV109" s="351"/>
      <c r="AW109" s="351"/>
      <c r="AX109" s="351"/>
      <c r="AY109" s="351"/>
      <c r="AZ109" s="351"/>
      <c r="BA109" s="351"/>
      <c r="BB109" s="351"/>
      <c r="BC109" s="351"/>
      <c r="BD109" s="351"/>
      <c r="BE109" s="351"/>
      <c r="BF109" s="351"/>
      <c r="BG109" s="351"/>
      <c r="BH109" s="351"/>
      <c r="BI109" s="351"/>
      <c r="BJ109" s="351"/>
      <c r="BK109" s="351"/>
      <c r="BL109" s="351"/>
      <c r="BM109" s="351"/>
      <c r="BN109" s="351"/>
      <c r="BO109" s="351"/>
      <c r="BP109" s="351"/>
      <c r="BQ109" s="351"/>
      <c r="BR109" s="351"/>
      <c r="BS109" s="351"/>
      <c r="BT109" s="351"/>
      <c r="BU109" s="351"/>
      <c r="BV109" s="351"/>
      <c r="BW109" s="351"/>
      <c r="BX109" s="351"/>
      <c r="BY109" s="351"/>
      <c r="BZ109" s="351"/>
      <c r="CA109" s="351"/>
      <c r="CB109" s="351"/>
      <c r="CC109" s="351"/>
      <c r="CD109" s="189"/>
      <c r="CE109" s="190"/>
      <c r="CF109" s="190"/>
      <c r="CG109" s="190"/>
      <c r="CH109" s="190"/>
      <c r="CI109" s="190"/>
      <c r="CJ109" s="190"/>
      <c r="CK109" s="191"/>
      <c r="CL109" s="34"/>
      <c r="CM109" s="9"/>
      <c r="CN109" s="9"/>
      <c r="CO109" s="9"/>
      <c r="CP109" s="9"/>
      <c r="CQ109" s="9"/>
      <c r="CR109" s="9"/>
      <c r="CS109" s="410"/>
      <c r="CT109" s="19" t="s">
        <v>27</v>
      </c>
      <c r="CU109" s="20" t="s">
        <v>189</v>
      </c>
      <c r="CV109" s="20" t="s">
        <v>187</v>
      </c>
      <c r="CW109" s="20" t="s">
        <v>190</v>
      </c>
      <c r="CX109" s="20" t="s">
        <v>185</v>
      </c>
      <c r="CY109" s="20" t="s">
        <v>185</v>
      </c>
    </row>
    <row r="110" spans="5:103" ht="7.5" customHeight="1">
      <c r="E110" s="366"/>
      <c r="F110" s="367"/>
      <c r="G110" s="368"/>
      <c r="H110" s="106" t="str">
        <f>(IF($E110="","",VLOOKUP($E110,$CT$107:$CU$112,2,FALSE)))</f>
        <v/>
      </c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8"/>
      <c r="X110" s="342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I110" s="343"/>
      <c r="AJ110" s="344"/>
      <c r="AK110" s="342"/>
      <c r="AL110" s="343"/>
      <c r="AM110" s="343"/>
      <c r="AN110" s="343"/>
      <c r="AO110" s="343"/>
      <c r="AP110" s="343"/>
      <c r="AQ110" s="343"/>
      <c r="AR110" s="343"/>
      <c r="AS110" s="343"/>
      <c r="AT110" s="343"/>
      <c r="AU110" s="343"/>
      <c r="AV110" s="343"/>
      <c r="AW110" s="343"/>
      <c r="AX110" s="343"/>
      <c r="AY110" s="343"/>
      <c r="AZ110" s="343"/>
      <c r="BA110" s="343"/>
      <c r="BB110" s="343"/>
      <c r="BC110" s="343"/>
      <c r="BD110" s="343"/>
      <c r="BE110" s="343"/>
      <c r="BF110" s="343"/>
      <c r="BG110" s="344"/>
      <c r="BH110" s="342"/>
      <c r="BI110" s="343"/>
      <c r="BJ110" s="343"/>
      <c r="BK110" s="343"/>
      <c r="BL110" s="343"/>
      <c r="BM110" s="343"/>
      <c r="BN110" s="343"/>
      <c r="BO110" s="343"/>
      <c r="BP110" s="343"/>
      <c r="BQ110" s="343"/>
      <c r="BR110" s="343"/>
      <c r="BS110" s="343"/>
      <c r="BT110" s="343"/>
      <c r="BU110" s="343"/>
      <c r="BV110" s="343"/>
      <c r="BW110" s="343"/>
      <c r="BX110" s="343"/>
      <c r="BY110" s="343"/>
      <c r="BZ110" s="343"/>
      <c r="CA110" s="343"/>
      <c r="CB110" s="343"/>
      <c r="CC110" s="344"/>
      <c r="CD110" s="342"/>
      <c r="CE110" s="343"/>
      <c r="CF110" s="343"/>
      <c r="CG110" s="343"/>
      <c r="CH110" s="343"/>
      <c r="CI110" s="343"/>
      <c r="CJ110" s="343"/>
      <c r="CK110" s="344"/>
      <c r="CL110" s="34"/>
      <c r="CM110" s="9"/>
      <c r="CN110" s="9"/>
      <c r="CO110" s="9"/>
      <c r="CP110" s="9"/>
      <c r="CQ110" s="9"/>
      <c r="CR110" s="9"/>
      <c r="CS110" s="410">
        <v>1</v>
      </c>
      <c r="CT110" s="19" t="s">
        <v>191</v>
      </c>
      <c r="CU110" s="20" t="s">
        <v>192</v>
      </c>
      <c r="CV110" s="20" t="s">
        <v>193</v>
      </c>
      <c r="CW110" s="20" t="s">
        <v>194</v>
      </c>
      <c r="CX110" s="20" t="s">
        <v>185</v>
      </c>
      <c r="CY110" s="20" t="s">
        <v>185</v>
      </c>
    </row>
    <row r="111" spans="5:103" ht="7.5" customHeight="1">
      <c r="E111" s="369"/>
      <c r="F111" s="370"/>
      <c r="G111" s="371"/>
      <c r="H111" s="109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1"/>
      <c r="X111" s="345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7"/>
      <c r="AK111" s="345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346"/>
      <c r="BG111" s="347"/>
      <c r="BH111" s="345"/>
      <c r="BI111" s="346"/>
      <c r="BJ111" s="346"/>
      <c r="BK111" s="346"/>
      <c r="BL111" s="346"/>
      <c r="BM111" s="346"/>
      <c r="BN111" s="346"/>
      <c r="BO111" s="346"/>
      <c r="BP111" s="346"/>
      <c r="BQ111" s="346"/>
      <c r="BR111" s="346"/>
      <c r="BS111" s="346"/>
      <c r="BT111" s="346"/>
      <c r="BU111" s="346"/>
      <c r="BV111" s="346"/>
      <c r="BW111" s="346"/>
      <c r="BX111" s="346"/>
      <c r="BY111" s="346"/>
      <c r="BZ111" s="346"/>
      <c r="CA111" s="346"/>
      <c r="CB111" s="346"/>
      <c r="CC111" s="347"/>
      <c r="CD111" s="345"/>
      <c r="CE111" s="346"/>
      <c r="CF111" s="346"/>
      <c r="CG111" s="346"/>
      <c r="CH111" s="346"/>
      <c r="CI111" s="346"/>
      <c r="CJ111" s="346"/>
      <c r="CK111" s="347"/>
      <c r="CL111" s="34"/>
      <c r="CM111" s="9"/>
      <c r="CN111" s="9"/>
      <c r="CO111" s="9"/>
      <c r="CP111" s="9"/>
      <c r="CQ111" s="9"/>
      <c r="CR111" s="9"/>
      <c r="CS111" s="410"/>
      <c r="CT111" s="19" t="s">
        <v>195</v>
      </c>
      <c r="CU111" s="20" t="s">
        <v>196</v>
      </c>
      <c r="CV111" s="20" t="s">
        <v>197</v>
      </c>
      <c r="CW111" s="20" t="s">
        <v>198</v>
      </c>
      <c r="CX111" s="20" t="s">
        <v>185</v>
      </c>
      <c r="CY111" s="20" t="s">
        <v>185</v>
      </c>
    </row>
    <row r="112" spans="5:103" ht="7.5" customHeight="1">
      <c r="E112" s="372"/>
      <c r="F112" s="373"/>
      <c r="G112" s="374"/>
      <c r="H112" s="112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4"/>
      <c r="X112" s="348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348"/>
      <c r="AL112" s="349"/>
      <c r="AM112" s="349"/>
      <c r="AN112" s="349"/>
      <c r="AO112" s="349"/>
      <c r="AP112" s="349"/>
      <c r="AQ112" s="349"/>
      <c r="AR112" s="349"/>
      <c r="AS112" s="349"/>
      <c r="AT112" s="349"/>
      <c r="AU112" s="349"/>
      <c r="AV112" s="349"/>
      <c r="AW112" s="349"/>
      <c r="AX112" s="349"/>
      <c r="AY112" s="349"/>
      <c r="AZ112" s="349"/>
      <c r="BA112" s="349"/>
      <c r="BB112" s="349"/>
      <c r="BC112" s="349"/>
      <c r="BD112" s="349"/>
      <c r="BE112" s="349"/>
      <c r="BF112" s="349"/>
      <c r="BG112" s="350"/>
      <c r="BH112" s="348"/>
      <c r="BI112" s="349"/>
      <c r="BJ112" s="349"/>
      <c r="BK112" s="349"/>
      <c r="BL112" s="349"/>
      <c r="BM112" s="349"/>
      <c r="BN112" s="349"/>
      <c r="BO112" s="349"/>
      <c r="BP112" s="349"/>
      <c r="BQ112" s="349"/>
      <c r="BR112" s="349"/>
      <c r="BS112" s="349"/>
      <c r="BT112" s="349"/>
      <c r="BU112" s="349"/>
      <c r="BV112" s="349"/>
      <c r="BW112" s="349"/>
      <c r="BX112" s="349"/>
      <c r="BY112" s="349"/>
      <c r="BZ112" s="349"/>
      <c r="CA112" s="349"/>
      <c r="CB112" s="349"/>
      <c r="CC112" s="350"/>
      <c r="CD112" s="348"/>
      <c r="CE112" s="349"/>
      <c r="CF112" s="349"/>
      <c r="CG112" s="349"/>
      <c r="CH112" s="349"/>
      <c r="CI112" s="349"/>
      <c r="CJ112" s="349"/>
      <c r="CK112" s="350"/>
      <c r="CL112" s="34"/>
      <c r="CM112" s="9"/>
      <c r="CN112" s="9"/>
      <c r="CO112" s="9"/>
      <c r="CP112" s="9"/>
      <c r="CQ112" s="9"/>
      <c r="CR112" s="9"/>
      <c r="CS112" s="410"/>
      <c r="CT112" s="19" t="s">
        <v>199</v>
      </c>
      <c r="CU112" s="20" t="s">
        <v>161</v>
      </c>
      <c r="CV112" s="20" t="s">
        <v>200</v>
      </c>
      <c r="CW112" s="20" t="s">
        <v>201</v>
      </c>
      <c r="CX112" s="20" t="s">
        <v>202</v>
      </c>
      <c r="CY112" s="20" t="s">
        <v>203</v>
      </c>
    </row>
    <row r="113" spans="5:103" ht="7.5" customHeight="1">
      <c r="E113" s="366"/>
      <c r="F113" s="367"/>
      <c r="G113" s="368"/>
      <c r="H113" s="106" t="str">
        <f t="shared" ref="H113" si="0">(IF($E113="","",VLOOKUP($E113,$CT$107:$CU$112,2,FALSE)))</f>
        <v/>
      </c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8"/>
      <c r="X113" s="342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4"/>
      <c r="AK113" s="342"/>
      <c r="AL113" s="343"/>
      <c r="AM113" s="343"/>
      <c r="AN113" s="343"/>
      <c r="AO113" s="343"/>
      <c r="AP113" s="343"/>
      <c r="AQ113" s="343"/>
      <c r="AR113" s="343"/>
      <c r="AS113" s="343"/>
      <c r="AT113" s="343"/>
      <c r="AU113" s="343"/>
      <c r="AV113" s="343"/>
      <c r="AW113" s="343"/>
      <c r="AX113" s="343"/>
      <c r="AY113" s="343"/>
      <c r="AZ113" s="343"/>
      <c r="BA113" s="343"/>
      <c r="BB113" s="343"/>
      <c r="BC113" s="343"/>
      <c r="BD113" s="343"/>
      <c r="BE113" s="343"/>
      <c r="BF113" s="343"/>
      <c r="BG113" s="344"/>
      <c r="BH113" s="342"/>
      <c r="BI113" s="343"/>
      <c r="BJ113" s="343"/>
      <c r="BK113" s="343"/>
      <c r="BL113" s="343"/>
      <c r="BM113" s="343"/>
      <c r="BN113" s="343"/>
      <c r="BO113" s="343"/>
      <c r="BP113" s="343"/>
      <c r="BQ113" s="343"/>
      <c r="BR113" s="343"/>
      <c r="BS113" s="343"/>
      <c r="BT113" s="343"/>
      <c r="BU113" s="343"/>
      <c r="BV113" s="343"/>
      <c r="BW113" s="343"/>
      <c r="BX113" s="343"/>
      <c r="BY113" s="343"/>
      <c r="BZ113" s="343"/>
      <c r="CA113" s="343"/>
      <c r="CB113" s="343"/>
      <c r="CC113" s="344"/>
      <c r="CD113" s="342"/>
      <c r="CE113" s="343"/>
      <c r="CF113" s="343"/>
      <c r="CG113" s="343"/>
      <c r="CH113" s="343"/>
      <c r="CI113" s="343"/>
      <c r="CJ113" s="343"/>
      <c r="CK113" s="344"/>
      <c r="CL113" s="34"/>
      <c r="CM113" s="9"/>
      <c r="CN113" s="9"/>
      <c r="CO113" s="9"/>
      <c r="CP113" s="9"/>
      <c r="CQ113" s="9"/>
      <c r="CR113" s="9"/>
      <c r="CS113" s="410">
        <v>2</v>
      </c>
      <c r="CT113" s="21"/>
      <c r="CU113" s="20" t="s">
        <v>204</v>
      </c>
      <c r="CV113" s="20" t="s">
        <v>205</v>
      </c>
      <c r="CW113" s="20" t="s">
        <v>206</v>
      </c>
      <c r="CX113" s="20" t="s">
        <v>207</v>
      </c>
      <c r="CY113" s="21"/>
    </row>
    <row r="114" spans="5:103" ht="7.5" customHeight="1">
      <c r="E114" s="369"/>
      <c r="F114" s="370"/>
      <c r="G114" s="371"/>
      <c r="H114" s="109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1"/>
      <c r="X114" s="345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7"/>
      <c r="AK114" s="345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346"/>
      <c r="BG114" s="347"/>
      <c r="BH114" s="345"/>
      <c r="BI114" s="346"/>
      <c r="BJ114" s="346"/>
      <c r="BK114" s="346"/>
      <c r="BL114" s="346"/>
      <c r="BM114" s="346"/>
      <c r="BN114" s="346"/>
      <c r="BO114" s="346"/>
      <c r="BP114" s="346"/>
      <c r="BQ114" s="346"/>
      <c r="BR114" s="346"/>
      <c r="BS114" s="346"/>
      <c r="BT114" s="346"/>
      <c r="BU114" s="346"/>
      <c r="BV114" s="346"/>
      <c r="BW114" s="346"/>
      <c r="BX114" s="346"/>
      <c r="BY114" s="346"/>
      <c r="BZ114" s="346"/>
      <c r="CA114" s="346"/>
      <c r="CB114" s="346"/>
      <c r="CC114" s="347"/>
      <c r="CD114" s="345"/>
      <c r="CE114" s="346"/>
      <c r="CF114" s="346"/>
      <c r="CG114" s="346"/>
      <c r="CH114" s="346"/>
      <c r="CI114" s="346"/>
      <c r="CJ114" s="346"/>
      <c r="CK114" s="347"/>
      <c r="CL114" s="34"/>
      <c r="CM114" s="9"/>
      <c r="CN114" s="9"/>
      <c r="CO114" s="9"/>
      <c r="CP114" s="9"/>
      <c r="CQ114" s="9"/>
      <c r="CR114" s="9"/>
      <c r="CS114" s="410"/>
      <c r="CT114" s="22"/>
      <c r="CU114" s="18" t="str">
        <f>IFERROR(IF(VLOOKUP($E110,CT107:CY112,3,0)="なし","",VLOOKUP($E110,CT107:CY112,3,0)),"")</f>
        <v/>
      </c>
      <c r="CV114" s="18" t="str">
        <f>IFERROR(IF(VLOOKUP($E113,CT107:CY112,3,0)="なし","",VLOOKUP($E113,CT107:CY112,3,0)),"")</f>
        <v/>
      </c>
      <c r="CW114" s="18" t="str">
        <f>IFERROR(IF(VLOOKUP($E116,CT107:CY112,3,0)="なし","",VLOOKUP($E116,CT107:CY112,3,0)),"")</f>
        <v/>
      </c>
      <c r="CX114" s="18" t="str">
        <f>IFERROR(IF(VLOOKUP($E121,CT109:CY114,3,0)="なし","",VLOOKUP($E121,CT109:CY114,3,0)),"")</f>
        <v/>
      </c>
      <c r="CY114" s="22"/>
    </row>
    <row r="115" spans="5:103" ht="7.5" customHeight="1">
      <c r="E115" s="372"/>
      <c r="F115" s="373"/>
      <c r="G115" s="374"/>
      <c r="H115" s="112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4"/>
      <c r="X115" s="348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50"/>
      <c r="AK115" s="348"/>
      <c r="AL115" s="349"/>
      <c r="AM115" s="349"/>
      <c r="AN115" s="349"/>
      <c r="AO115" s="349"/>
      <c r="AP115" s="349"/>
      <c r="AQ115" s="349"/>
      <c r="AR115" s="349"/>
      <c r="AS115" s="349"/>
      <c r="AT115" s="349"/>
      <c r="AU115" s="349"/>
      <c r="AV115" s="349"/>
      <c r="AW115" s="349"/>
      <c r="AX115" s="349"/>
      <c r="AY115" s="349"/>
      <c r="AZ115" s="349"/>
      <c r="BA115" s="349"/>
      <c r="BB115" s="349"/>
      <c r="BC115" s="349"/>
      <c r="BD115" s="349"/>
      <c r="BE115" s="349"/>
      <c r="BF115" s="349"/>
      <c r="BG115" s="350"/>
      <c r="BH115" s="348"/>
      <c r="BI115" s="349"/>
      <c r="BJ115" s="349"/>
      <c r="BK115" s="349"/>
      <c r="BL115" s="349"/>
      <c r="BM115" s="349"/>
      <c r="BN115" s="349"/>
      <c r="BO115" s="349"/>
      <c r="BP115" s="349"/>
      <c r="BQ115" s="349"/>
      <c r="BR115" s="349"/>
      <c r="BS115" s="349"/>
      <c r="BT115" s="349"/>
      <c r="BU115" s="349"/>
      <c r="BV115" s="349"/>
      <c r="BW115" s="349"/>
      <c r="BX115" s="349"/>
      <c r="BY115" s="349"/>
      <c r="BZ115" s="349"/>
      <c r="CA115" s="349"/>
      <c r="CB115" s="349"/>
      <c r="CC115" s="350"/>
      <c r="CD115" s="348"/>
      <c r="CE115" s="349"/>
      <c r="CF115" s="349"/>
      <c r="CG115" s="349"/>
      <c r="CH115" s="349"/>
      <c r="CI115" s="349"/>
      <c r="CJ115" s="349"/>
      <c r="CK115" s="350"/>
      <c r="CL115" s="34"/>
      <c r="CM115" s="9"/>
      <c r="CN115" s="9"/>
      <c r="CO115" s="9"/>
      <c r="CP115" s="9"/>
      <c r="CQ115" s="9"/>
      <c r="CR115" s="9"/>
      <c r="CS115" s="410"/>
      <c r="CT115" s="22"/>
      <c r="CU115" s="18" t="str">
        <f>IFERROR(IF(VLOOKUP($E110,CT107:CY112,4,0)="なし","",VLOOKUP($E110,CT107:CY112,4,0)),"")</f>
        <v/>
      </c>
      <c r="CV115" s="18" t="str">
        <f>IFERROR(IF(VLOOKUP($E113,CT107:CY112,4,0)="なし","",VLOOKUP($E113,CT107:CY112,4,0)),"")</f>
        <v/>
      </c>
      <c r="CW115" s="18" t="str">
        <f>IFERROR(IF(VLOOKUP($E116,CT107:CY112,4,0)="なし","",VLOOKUP($E116,CT107:CY112,4,0)),"")</f>
        <v/>
      </c>
      <c r="CX115" s="18" t="str">
        <f>IFERROR(IF(VLOOKUP($E121,CT109:CY114,4,0)="なし","",VLOOKUP($E121,CT109:CY114,4,0)),"")</f>
        <v/>
      </c>
      <c r="CY115" s="22"/>
    </row>
    <row r="116" spans="5:103" ht="7.5" customHeight="1">
      <c r="E116" s="366"/>
      <c r="F116" s="367"/>
      <c r="G116" s="368"/>
      <c r="H116" s="106" t="str">
        <f t="shared" ref="H116" si="1">(IF($E116="","",VLOOKUP($E116,$CT$107:$CU$112,2,FALSE)))</f>
        <v/>
      </c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8"/>
      <c r="X116" s="342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I116" s="343"/>
      <c r="AJ116" s="344"/>
      <c r="AK116" s="342"/>
      <c r="AL116" s="343"/>
      <c r="AM116" s="343"/>
      <c r="AN116" s="343"/>
      <c r="AO116" s="343"/>
      <c r="AP116" s="343"/>
      <c r="AQ116" s="343"/>
      <c r="AR116" s="343"/>
      <c r="AS116" s="343"/>
      <c r="AT116" s="343"/>
      <c r="AU116" s="343"/>
      <c r="AV116" s="343"/>
      <c r="AW116" s="343"/>
      <c r="AX116" s="343"/>
      <c r="AY116" s="343"/>
      <c r="AZ116" s="343"/>
      <c r="BA116" s="343"/>
      <c r="BB116" s="343"/>
      <c r="BC116" s="343"/>
      <c r="BD116" s="343"/>
      <c r="BE116" s="343"/>
      <c r="BF116" s="343"/>
      <c r="BG116" s="344"/>
      <c r="BH116" s="342"/>
      <c r="BI116" s="343"/>
      <c r="BJ116" s="343"/>
      <c r="BK116" s="343"/>
      <c r="BL116" s="343"/>
      <c r="BM116" s="343"/>
      <c r="BN116" s="343"/>
      <c r="BO116" s="343"/>
      <c r="BP116" s="343"/>
      <c r="BQ116" s="343"/>
      <c r="BR116" s="343"/>
      <c r="BS116" s="343"/>
      <c r="BT116" s="343"/>
      <c r="BU116" s="343"/>
      <c r="BV116" s="343"/>
      <c r="BW116" s="343"/>
      <c r="BX116" s="343"/>
      <c r="BY116" s="343"/>
      <c r="BZ116" s="343"/>
      <c r="CA116" s="343"/>
      <c r="CB116" s="343"/>
      <c r="CC116" s="344"/>
      <c r="CD116" s="342"/>
      <c r="CE116" s="343"/>
      <c r="CF116" s="343"/>
      <c r="CG116" s="343"/>
      <c r="CH116" s="343"/>
      <c r="CI116" s="343"/>
      <c r="CJ116" s="343"/>
      <c r="CK116" s="344"/>
      <c r="CL116" s="34"/>
      <c r="CM116" s="9"/>
      <c r="CN116" s="9"/>
      <c r="CO116" s="9"/>
      <c r="CP116" s="9"/>
      <c r="CQ116" s="9"/>
      <c r="CR116" s="9"/>
      <c r="CS116" s="410">
        <v>3</v>
      </c>
      <c r="CT116" s="22"/>
      <c r="CU116" s="18" t="str">
        <f>IFERROR(IF(VLOOKUP($E110,CT107:CY112,5,0)="なし","",VLOOKUP($E110,CT107:CY112,5,0)),"")</f>
        <v/>
      </c>
      <c r="CV116" s="18" t="str">
        <f>IFERROR(IF(VLOOKUP($E113,CT107:CY112,5,0)="なし","",VLOOKUP($E113,CT107:CY112,5,0)),"")</f>
        <v/>
      </c>
      <c r="CW116" s="18" t="str">
        <f>IFERROR(IF(VLOOKUP($E116,CT107:CY112,5,0)="なし","",VLOOKUP($E116,CT107:CY112,5,0)),"")</f>
        <v/>
      </c>
      <c r="CX116" s="18" t="str">
        <f>IFERROR(IF(VLOOKUP($E121,CT109:CY114,5,0)="なし","",VLOOKUP($E121,CT109:CY114,5,0)),"")</f>
        <v/>
      </c>
      <c r="CY116" s="22"/>
    </row>
    <row r="117" spans="5:103" ht="7.5" customHeight="1">
      <c r="E117" s="369"/>
      <c r="F117" s="370"/>
      <c r="G117" s="371"/>
      <c r="H117" s="109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1"/>
      <c r="X117" s="345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7"/>
      <c r="AK117" s="345"/>
      <c r="AL117" s="346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7"/>
      <c r="BH117" s="345"/>
      <c r="BI117" s="346"/>
      <c r="BJ117" s="346"/>
      <c r="BK117" s="346"/>
      <c r="BL117" s="346"/>
      <c r="BM117" s="346"/>
      <c r="BN117" s="346"/>
      <c r="BO117" s="346"/>
      <c r="BP117" s="346"/>
      <c r="BQ117" s="346"/>
      <c r="BR117" s="346"/>
      <c r="BS117" s="346"/>
      <c r="BT117" s="346"/>
      <c r="BU117" s="346"/>
      <c r="BV117" s="346"/>
      <c r="BW117" s="346"/>
      <c r="BX117" s="346"/>
      <c r="BY117" s="346"/>
      <c r="BZ117" s="346"/>
      <c r="CA117" s="346"/>
      <c r="CB117" s="346"/>
      <c r="CC117" s="347"/>
      <c r="CD117" s="345"/>
      <c r="CE117" s="346"/>
      <c r="CF117" s="346"/>
      <c r="CG117" s="346"/>
      <c r="CH117" s="346"/>
      <c r="CI117" s="346"/>
      <c r="CJ117" s="346"/>
      <c r="CK117" s="347"/>
      <c r="CL117" s="34"/>
      <c r="CM117" s="9"/>
      <c r="CN117" s="9"/>
      <c r="CO117" s="9"/>
      <c r="CP117" s="9"/>
      <c r="CQ117" s="9"/>
      <c r="CR117" s="9"/>
      <c r="CS117" s="410"/>
      <c r="CT117" s="22"/>
      <c r="CU117" s="18" t="str">
        <f>IFERROR(IF(VLOOKUP($E110,CT107:CY112,6,0)="なし","",VLOOKUP($E110,CT107:CY112,6,0)),"")</f>
        <v/>
      </c>
      <c r="CV117" s="18" t="str">
        <f>IFERROR(IF(VLOOKUP($E113,CT107:CY112,6,0)="なし","",VLOOKUP($E113,CT107:CY112,6,0)),"")</f>
        <v/>
      </c>
      <c r="CW117" s="18" t="str">
        <f>IFERROR(IF(VLOOKUP($E116,CT107:CY112,6,0)="なし","",VLOOKUP($E116,CT107:CY112,6,0)),"")</f>
        <v/>
      </c>
      <c r="CX117" s="18" t="str">
        <f>IFERROR(IF(VLOOKUP($E121,CT109:CY114,6,0)="なし","",VLOOKUP($E121,CT109:CY114,6,0)),"")</f>
        <v/>
      </c>
      <c r="CY117" s="22"/>
    </row>
    <row r="118" spans="5:103" ht="7.5" customHeight="1">
      <c r="E118" s="372"/>
      <c r="F118" s="373"/>
      <c r="G118" s="374"/>
      <c r="H118" s="112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4"/>
      <c r="X118" s="348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50"/>
      <c r="AK118" s="348"/>
      <c r="AL118" s="349"/>
      <c r="AM118" s="349"/>
      <c r="AN118" s="349"/>
      <c r="AO118" s="349"/>
      <c r="AP118" s="349"/>
      <c r="AQ118" s="349"/>
      <c r="AR118" s="349"/>
      <c r="AS118" s="349"/>
      <c r="AT118" s="349"/>
      <c r="AU118" s="349"/>
      <c r="AV118" s="349"/>
      <c r="AW118" s="349"/>
      <c r="AX118" s="349"/>
      <c r="AY118" s="349"/>
      <c r="AZ118" s="349"/>
      <c r="BA118" s="349"/>
      <c r="BB118" s="349"/>
      <c r="BC118" s="349"/>
      <c r="BD118" s="349"/>
      <c r="BE118" s="349"/>
      <c r="BF118" s="349"/>
      <c r="BG118" s="350"/>
      <c r="BH118" s="348"/>
      <c r="BI118" s="349"/>
      <c r="BJ118" s="349"/>
      <c r="BK118" s="349"/>
      <c r="BL118" s="349"/>
      <c r="BM118" s="349"/>
      <c r="BN118" s="349"/>
      <c r="BO118" s="349"/>
      <c r="BP118" s="349"/>
      <c r="BQ118" s="349"/>
      <c r="BR118" s="349"/>
      <c r="BS118" s="349"/>
      <c r="BT118" s="349"/>
      <c r="BU118" s="349"/>
      <c r="BV118" s="349"/>
      <c r="BW118" s="349"/>
      <c r="BX118" s="349"/>
      <c r="BY118" s="349"/>
      <c r="BZ118" s="349"/>
      <c r="CA118" s="349"/>
      <c r="CB118" s="349"/>
      <c r="CC118" s="350"/>
      <c r="CD118" s="348"/>
      <c r="CE118" s="349"/>
      <c r="CF118" s="349"/>
      <c r="CG118" s="349"/>
      <c r="CH118" s="349"/>
      <c r="CI118" s="349"/>
      <c r="CJ118" s="349"/>
      <c r="CK118" s="350"/>
      <c r="CL118" s="34"/>
      <c r="CM118" s="9"/>
      <c r="CN118" s="9"/>
      <c r="CO118" s="9"/>
      <c r="CP118" s="9"/>
      <c r="CQ118" s="9"/>
      <c r="CR118" s="9"/>
      <c r="CS118" s="410"/>
      <c r="CT118" s="22"/>
      <c r="CU118" s="22"/>
      <c r="CV118" s="22"/>
      <c r="CW118" s="22"/>
      <c r="CX118" s="22"/>
      <c r="CY118" s="22"/>
    </row>
    <row r="119" spans="5:103" ht="5.45" customHeight="1"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34"/>
      <c r="CM119" s="9"/>
      <c r="CN119" s="9"/>
      <c r="CO119" s="9"/>
      <c r="CP119" s="9"/>
      <c r="CQ119" s="9"/>
      <c r="CR119" s="9"/>
      <c r="CS119" s="9"/>
      <c r="CT119" s="22"/>
      <c r="CU119" s="22"/>
      <c r="CV119" s="22"/>
      <c r="CW119" s="22"/>
      <c r="CX119" s="22"/>
      <c r="CY119" s="22"/>
    </row>
    <row r="120" spans="5:103" ht="8.1" customHeight="1"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34"/>
      <c r="CM120" s="9"/>
      <c r="CN120" s="9"/>
      <c r="CO120" s="9"/>
      <c r="CP120" s="9"/>
      <c r="CQ120" s="9"/>
      <c r="CR120" s="9"/>
      <c r="CS120" s="9"/>
      <c r="CT120" s="22"/>
      <c r="CU120" s="22"/>
      <c r="CV120" s="22"/>
      <c r="CW120" s="22"/>
      <c r="CX120" s="22"/>
      <c r="CY120" s="22"/>
    </row>
    <row r="121" spans="5:103" ht="8.1" customHeight="1"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34"/>
      <c r="CM121" s="9"/>
      <c r="CN121" s="9"/>
      <c r="CO121" s="9"/>
      <c r="CP121" s="9"/>
      <c r="CQ121" s="9"/>
      <c r="CR121" s="9"/>
      <c r="CS121" s="9"/>
      <c r="CT121" s="22"/>
      <c r="CU121" s="22"/>
      <c r="CV121" s="22"/>
      <c r="CW121" s="22"/>
      <c r="CX121" s="22"/>
      <c r="CY121" s="22"/>
    </row>
    <row r="122" spans="5:103" ht="8.1" customHeight="1"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34"/>
      <c r="CM122" s="9"/>
      <c r="CN122" s="9"/>
      <c r="CO122" s="9"/>
      <c r="CP122" s="9"/>
      <c r="CQ122" s="9"/>
      <c r="CR122" s="9"/>
      <c r="CS122" s="9"/>
      <c r="CT122" s="22"/>
      <c r="CU122" s="22"/>
      <c r="CV122" s="22"/>
      <c r="CW122" s="22"/>
      <c r="CX122" s="22"/>
      <c r="CY122" s="22"/>
    </row>
    <row r="123" spans="5:103" ht="8.1" customHeight="1"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34"/>
      <c r="CM123" s="9"/>
      <c r="CN123" s="9"/>
      <c r="CO123" s="9"/>
      <c r="CP123" s="9"/>
      <c r="CQ123" s="9"/>
      <c r="CR123" s="9"/>
      <c r="CS123" s="9"/>
      <c r="CT123" s="22"/>
      <c r="CU123" s="22"/>
      <c r="CV123" s="22"/>
      <c r="CW123" s="22"/>
      <c r="CX123" s="22"/>
      <c r="CY123" s="22"/>
    </row>
    <row r="124" spans="5:103" ht="8.1" customHeight="1"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34"/>
      <c r="CM124" s="9"/>
      <c r="CN124" s="9"/>
      <c r="CO124" s="9"/>
      <c r="CP124" s="9"/>
      <c r="CQ124" s="9"/>
      <c r="CR124" s="9"/>
      <c r="CS124" s="9"/>
      <c r="CT124" s="22"/>
      <c r="CU124" s="22"/>
      <c r="CV124" s="22"/>
      <c r="CW124" s="22"/>
      <c r="CX124" s="22"/>
      <c r="CY124" s="22"/>
    </row>
    <row r="125" spans="5:103" ht="8.1" customHeight="1"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34"/>
      <c r="CM125" s="9"/>
      <c r="CN125" s="9"/>
      <c r="CO125" s="9"/>
      <c r="CP125" s="9"/>
      <c r="CQ125" s="9"/>
      <c r="CR125" s="9"/>
      <c r="CS125" s="9"/>
      <c r="CT125" s="9"/>
      <c r="CU125" s="9"/>
      <c r="CV125" s="9"/>
    </row>
    <row r="126" spans="5:103" ht="8.1" hidden="1" customHeight="1"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34"/>
      <c r="CM126" s="9"/>
      <c r="CN126" s="9"/>
      <c r="CO126" s="9"/>
      <c r="CP126" s="9"/>
      <c r="CQ126" s="9"/>
      <c r="CR126" s="9"/>
      <c r="CS126" s="9"/>
      <c r="CT126" s="9"/>
      <c r="CU126" s="9"/>
      <c r="CV126" s="9"/>
    </row>
    <row r="127" spans="5:103" ht="8.1" hidden="1" customHeight="1"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100"/>
      <c r="CM127" s="9"/>
      <c r="CN127" s="9"/>
      <c r="CO127" s="9"/>
      <c r="CP127" s="9"/>
      <c r="CQ127" s="9"/>
      <c r="CR127" s="9"/>
      <c r="CS127" s="9"/>
      <c r="CT127" s="9"/>
      <c r="CU127" s="9"/>
      <c r="CV127" s="9"/>
    </row>
    <row r="128" spans="5:103" ht="8.1" hidden="1" customHeight="1"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94"/>
      <c r="CL128" s="34"/>
      <c r="CM128" s="9"/>
      <c r="CN128" s="9"/>
      <c r="CO128" s="9"/>
      <c r="CP128" s="9"/>
      <c r="CQ128" s="9"/>
      <c r="CR128" s="9"/>
      <c r="CS128" s="9"/>
      <c r="CT128" s="9"/>
      <c r="CU128" s="9"/>
      <c r="CV128" s="9"/>
    </row>
    <row r="129" spans="5:100" ht="8.1" hidden="1" customHeight="1"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94"/>
      <c r="CL129" s="34"/>
      <c r="CM129" s="9"/>
      <c r="CN129" s="9"/>
      <c r="CO129" s="9"/>
      <c r="CP129" s="9"/>
      <c r="CQ129" s="9"/>
      <c r="CR129" s="9"/>
      <c r="CS129" s="9"/>
      <c r="CT129" s="9"/>
      <c r="CU129" s="9"/>
      <c r="CV129" s="9"/>
    </row>
    <row r="130" spans="5:100" ht="8.1" hidden="1" customHeight="1"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94"/>
      <c r="CL130" s="34"/>
      <c r="CM130" s="9"/>
      <c r="CN130" s="9"/>
      <c r="CO130" s="9"/>
      <c r="CP130" s="9"/>
      <c r="CQ130" s="9"/>
      <c r="CR130" s="9"/>
      <c r="CS130" s="9"/>
      <c r="CT130" s="9"/>
      <c r="CU130" s="9"/>
      <c r="CV130" s="9"/>
    </row>
    <row r="131" spans="5:100" ht="8.1" hidden="1" customHeight="1"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94"/>
      <c r="CL131" s="34"/>
      <c r="CM131" s="9"/>
      <c r="CN131" s="9"/>
      <c r="CO131" s="9"/>
      <c r="CP131" s="9"/>
      <c r="CQ131" s="9"/>
      <c r="CR131" s="9"/>
      <c r="CS131" s="9"/>
      <c r="CT131" s="9"/>
      <c r="CU131" s="9"/>
      <c r="CV131" s="9"/>
    </row>
    <row r="132" spans="5:100" ht="5.45" hidden="1" customHeight="1"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94"/>
      <c r="CL132" s="34"/>
      <c r="CM132" s="9"/>
      <c r="CN132" s="9"/>
      <c r="CO132" s="9"/>
      <c r="CP132" s="9"/>
      <c r="CQ132" s="9"/>
      <c r="CR132" s="9"/>
      <c r="CS132" s="9"/>
      <c r="CT132" s="9"/>
      <c r="CU132" s="9"/>
      <c r="CV132" s="9"/>
    </row>
    <row r="133" spans="5:100" ht="5.45" hidden="1" customHeight="1"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94"/>
      <c r="CL133" s="34"/>
      <c r="CM133" s="9"/>
      <c r="CN133" s="9"/>
      <c r="CO133" s="9"/>
      <c r="CP133" s="9"/>
      <c r="CQ133" s="9"/>
      <c r="CR133" s="9"/>
      <c r="CS133" s="9"/>
      <c r="CT133" s="9"/>
      <c r="CU133" s="9"/>
      <c r="CV133" s="9"/>
    </row>
    <row r="134" spans="5:100" ht="5.45" hidden="1" customHeight="1"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94"/>
      <c r="CL134" s="34"/>
      <c r="CM134" s="9"/>
      <c r="CN134" s="9"/>
      <c r="CO134" s="9"/>
      <c r="CP134" s="9"/>
      <c r="CQ134" s="9"/>
      <c r="CR134" s="9"/>
      <c r="CS134" s="9"/>
      <c r="CT134" s="9"/>
      <c r="CU134" s="9"/>
      <c r="CV134" s="9"/>
    </row>
    <row r="135" spans="5:100" ht="5.45" hidden="1" customHeight="1"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94"/>
      <c r="CL135" s="34"/>
      <c r="CM135" s="9"/>
      <c r="CN135" s="9"/>
      <c r="CO135" s="9"/>
      <c r="CP135" s="9"/>
      <c r="CQ135" s="9"/>
      <c r="CR135" s="9"/>
      <c r="CS135" s="9"/>
      <c r="CT135" s="9"/>
      <c r="CU135" s="9"/>
      <c r="CV135" s="9"/>
    </row>
    <row r="136" spans="5:100" ht="5.45" hidden="1" customHeight="1"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94"/>
      <c r="CL136" s="34"/>
      <c r="CM136" s="9"/>
      <c r="CN136" s="9"/>
      <c r="CO136" s="9"/>
      <c r="CP136" s="9"/>
      <c r="CQ136" s="9"/>
      <c r="CR136" s="9"/>
      <c r="CS136" s="9"/>
      <c r="CT136" s="9"/>
      <c r="CU136" s="9"/>
      <c r="CV136" s="9"/>
    </row>
    <row r="137" spans="5:100" ht="5.45" hidden="1" customHeight="1"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1"/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94"/>
      <c r="CL137" s="100"/>
      <c r="CM137" s="9"/>
      <c r="CN137" s="9"/>
      <c r="CO137" s="9"/>
      <c r="CP137" s="9"/>
      <c r="CQ137" s="9"/>
      <c r="CR137" s="9"/>
      <c r="CS137" s="9"/>
      <c r="CT137" s="9"/>
      <c r="CU137" s="9"/>
      <c r="CV137" s="9"/>
    </row>
    <row r="138" spans="5:100" ht="5.45" hidden="1" customHeight="1"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1"/>
      <c r="BZ138" s="101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94"/>
      <c r="CL138" s="34"/>
      <c r="CM138" s="9"/>
      <c r="CN138" s="9"/>
      <c r="CO138" s="9"/>
      <c r="CP138" s="9"/>
      <c r="CQ138" s="9"/>
      <c r="CR138" s="9"/>
      <c r="CS138" s="9"/>
      <c r="CT138" s="9"/>
      <c r="CU138" s="9"/>
      <c r="CV138" s="9"/>
    </row>
    <row r="139" spans="5:100" ht="5.45" hidden="1" customHeight="1"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1"/>
      <c r="BZ139" s="101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94"/>
      <c r="CL139" s="34"/>
      <c r="CM139" s="9"/>
      <c r="CN139" s="9"/>
      <c r="CO139" s="9"/>
      <c r="CP139" s="9"/>
      <c r="CQ139" s="9"/>
      <c r="CR139" s="9"/>
      <c r="CS139" s="9"/>
      <c r="CT139" s="9"/>
      <c r="CU139" s="9"/>
      <c r="CV139" s="9"/>
    </row>
    <row r="140" spans="5:100" ht="5.45" hidden="1" customHeight="1"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1"/>
      <c r="BZ140" s="101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94"/>
      <c r="CL140" s="34"/>
      <c r="CM140" s="9"/>
      <c r="CN140" s="9"/>
      <c r="CO140" s="9"/>
      <c r="CP140" s="9"/>
      <c r="CQ140" s="9"/>
      <c r="CR140" s="9"/>
      <c r="CS140" s="9"/>
      <c r="CT140" s="9"/>
      <c r="CU140" s="9"/>
      <c r="CV140" s="9"/>
    </row>
    <row r="141" spans="5:100" ht="5.45" hidden="1" customHeight="1"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1"/>
      <c r="BZ141" s="101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94"/>
      <c r="CL141" s="34"/>
      <c r="CM141" s="9"/>
      <c r="CN141" s="9"/>
      <c r="CO141" s="9"/>
      <c r="CP141" s="9"/>
      <c r="CQ141" s="9"/>
      <c r="CR141" s="9"/>
      <c r="CS141" s="9"/>
      <c r="CT141" s="9"/>
      <c r="CU141" s="9"/>
      <c r="CV141" s="9"/>
    </row>
    <row r="142" spans="5:100" ht="5.45" hidden="1" customHeight="1"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1"/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94"/>
      <c r="CL142" s="34"/>
      <c r="CM142" s="9"/>
      <c r="CN142" s="9"/>
      <c r="CO142" s="9"/>
      <c r="CP142" s="9"/>
      <c r="CQ142" s="9"/>
      <c r="CR142" s="9"/>
      <c r="CS142" s="9"/>
      <c r="CT142" s="9"/>
      <c r="CU142" s="9"/>
      <c r="CV142" s="9"/>
    </row>
    <row r="143" spans="5:100" ht="5.45" hidden="1" customHeight="1"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94"/>
      <c r="CL143" s="34"/>
      <c r="CM143" s="9"/>
      <c r="CN143" s="9"/>
      <c r="CO143" s="9"/>
      <c r="CP143" s="9"/>
      <c r="CQ143" s="9"/>
      <c r="CR143" s="9"/>
      <c r="CS143" s="9"/>
      <c r="CT143" s="9"/>
      <c r="CU143" s="9"/>
      <c r="CV143" s="9"/>
    </row>
    <row r="144" spans="5:100" ht="5.45" hidden="1" customHeight="1"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94"/>
      <c r="CL144" s="34"/>
      <c r="CM144" s="9"/>
      <c r="CN144" s="9"/>
      <c r="CO144" s="9"/>
      <c r="CP144" s="9"/>
      <c r="CQ144" s="9"/>
      <c r="CR144" s="9"/>
      <c r="CS144" s="9"/>
      <c r="CT144" s="9"/>
      <c r="CU144" s="9"/>
      <c r="CV144" s="9"/>
    </row>
    <row r="145" spans="5:100" ht="5.45" hidden="1" customHeight="1"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1"/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34"/>
      <c r="CM145" s="9"/>
      <c r="CN145" s="9"/>
      <c r="CO145" s="9"/>
      <c r="CP145" s="9"/>
      <c r="CQ145" s="9"/>
      <c r="CR145" s="9"/>
      <c r="CS145" s="9"/>
      <c r="CT145" s="9"/>
      <c r="CU145" s="9"/>
      <c r="CV145" s="9"/>
    </row>
    <row r="146" spans="5:100" ht="5.45" hidden="1" customHeight="1"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34"/>
      <c r="CM146" s="9"/>
      <c r="CN146" s="9"/>
      <c r="CO146" s="9"/>
      <c r="CP146" s="9"/>
      <c r="CQ146" s="9"/>
      <c r="CR146" s="9"/>
      <c r="CS146" s="9"/>
      <c r="CT146" s="9"/>
      <c r="CU146" s="9"/>
      <c r="CV146" s="9"/>
    </row>
    <row r="147" spans="5:100" ht="5.45" hidden="1" customHeight="1"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34"/>
      <c r="CM147" s="9"/>
      <c r="CN147" s="9"/>
      <c r="CO147" s="9"/>
      <c r="CP147" s="9"/>
      <c r="CQ147" s="9"/>
      <c r="CR147" s="9"/>
      <c r="CS147" s="9"/>
      <c r="CT147" s="9"/>
      <c r="CU147" s="9"/>
      <c r="CV147" s="9"/>
    </row>
    <row r="148" spans="5:100" ht="5.45" hidden="1" customHeight="1"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34"/>
      <c r="CM148" s="9"/>
      <c r="CN148" s="9"/>
      <c r="CO148" s="9"/>
      <c r="CP148" s="9"/>
      <c r="CQ148" s="9"/>
      <c r="CR148" s="9"/>
      <c r="CS148" s="9"/>
      <c r="CT148" s="9"/>
      <c r="CU148" s="9"/>
      <c r="CV148" s="9"/>
    </row>
    <row r="149" spans="5:100" ht="8.1" hidden="1" customHeight="1"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34"/>
      <c r="CM149" s="9"/>
      <c r="CN149" s="9"/>
      <c r="CO149" s="9"/>
      <c r="CP149" s="9"/>
      <c r="CQ149" s="9"/>
      <c r="CR149" s="9"/>
      <c r="CS149" s="9"/>
      <c r="CT149" s="9"/>
      <c r="CU149" s="9"/>
      <c r="CV149" s="9"/>
    </row>
    <row r="150" spans="5:100" ht="8.1" hidden="1" customHeight="1"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1"/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34"/>
      <c r="CM150" s="9"/>
      <c r="CN150" s="9"/>
      <c r="CO150" s="9"/>
      <c r="CP150" s="9"/>
      <c r="CQ150" s="9"/>
      <c r="CR150" s="9"/>
      <c r="CS150" s="9"/>
      <c r="CT150" s="9"/>
      <c r="CU150" s="9"/>
      <c r="CV150" s="9"/>
    </row>
    <row r="151" spans="5:100" ht="8.1" hidden="1" customHeight="1"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34"/>
      <c r="CM151" s="9"/>
      <c r="CN151" s="9"/>
      <c r="CO151" s="9"/>
      <c r="CP151" s="9"/>
      <c r="CQ151" s="9"/>
      <c r="CR151" s="9"/>
      <c r="CS151" s="9"/>
      <c r="CT151" s="9"/>
      <c r="CU151" s="9"/>
      <c r="CV151" s="9"/>
    </row>
    <row r="152" spans="5:100" ht="8.1" hidden="1" customHeight="1"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1"/>
      <c r="BZ152" s="101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34"/>
      <c r="CM152" s="9"/>
      <c r="CN152" s="9"/>
      <c r="CP152" s="9"/>
      <c r="CQ152" s="9"/>
      <c r="CR152" s="9"/>
      <c r="CS152" s="9"/>
      <c r="CT152" s="9"/>
      <c r="CU152" s="9"/>
      <c r="CV152" s="9"/>
    </row>
    <row r="153" spans="5:100" ht="8.1" hidden="1" customHeight="1"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Q153" s="9"/>
      <c r="CR153" s="9"/>
      <c r="CS153" s="9"/>
      <c r="CT153" s="9"/>
      <c r="CU153" s="9"/>
      <c r="CV153" s="9"/>
    </row>
    <row r="154" spans="5:100" ht="8.1" hidden="1" customHeight="1"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Q154" s="9"/>
      <c r="CR154" s="9"/>
      <c r="CS154" s="9"/>
      <c r="CT154" s="9"/>
      <c r="CU154" s="9"/>
      <c r="CV154" s="9"/>
    </row>
    <row r="155" spans="5:100" ht="8.1" hidden="1" customHeight="1"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Q155" s="9"/>
    </row>
    <row r="156" spans="5:100" ht="8.1" hidden="1" customHeight="1"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</row>
    <row r="157" spans="5:100" ht="8.1" hidden="1" customHeight="1"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</row>
    <row r="158" spans="5:100" ht="8.1" hidden="1" customHeight="1"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1"/>
      <c r="BZ158" s="101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</row>
    <row r="159" spans="5:100" ht="8.1" hidden="1" customHeight="1"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1"/>
      <c r="BZ159" s="101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</row>
    <row r="160" spans="5:100" ht="8.1" hidden="1" customHeight="1"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</row>
    <row r="161" spans="5:89" ht="8.1" hidden="1" customHeight="1"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</row>
    <row r="162" spans="5:89" ht="8.1" hidden="1" customHeight="1"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1"/>
      <c r="BZ162" s="101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</row>
    <row r="163" spans="5:89" ht="8.1" hidden="1" customHeight="1"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1"/>
      <c r="BZ163" s="101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</row>
    <row r="164" spans="5:89" ht="8.1" hidden="1" customHeight="1"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1"/>
      <c r="BZ164" s="101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</row>
    <row r="165" spans="5:89" ht="8.1" hidden="1" customHeight="1"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1"/>
      <c r="BZ165" s="101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</row>
    <row r="166" spans="5:89" ht="8.1" hidden="1" customHeight="1"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1"/>
      <c r="BZ166" s="101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</row>
    <row r="167" spans="5:89" ht="8.1" hidden="1" customHeight="1"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1"/>
      <c r="BZ167" s="101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</row>
    <row r="168" spans="5:89" ht="8.1" hidden="1" customHeight="1"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</row>
    <row r="169" spans="5:89" ht="8.1" hidden="1" customHeight="1"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</row>
    <row r="170" spans="5:89" ht="8.1" hidden="1" customHeight="1"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</row>
    <row r="171" spans="5:89" ht="8.1" hidden="1" customHeight="1"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</row>
    <row r="172" spans="5:89" ht="8.1" hidden="1" customHeight="1"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</row>
    <row r="173" spans="5:89" ht="8.1" hidden="1" customHeight="1"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</row>
    <row r="174" spans="5:89" ht="8.1" hidden="1" customHeight="1"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</row>
    <row r="175" spans="5:89" ht="8.1" hidden="1" customHeight="1"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1"/>
      <c r="BZ175" s="101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</row>
    <row r="176" spans="5:89" ht="8.1" hidden="1" customHeight="1"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</row>
    <row r="177" spans="5:89" ht="8.1" hidden="1" customHeight="1"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1"/>
      <c r="BZ177" s="101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</row>
    <row r="178" spans="5:89" ht="8.1" hidden="1" customHeight="1"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1"/>
      <c r="BZ178" s="101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</row>
    <row r="179" spans="5:89" ht="8.1" hidden="1" customHeight="1"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1"/>
      <c r="BZ179" s="101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</row>
    <row r="180" spans="5:89" ht="8.1" hidden="1" customHeight="1"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1"/>
      <c r="BZ180" s="101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</row>
    <row r="181" spans="5:89" ht="8.1" hidden="1" customHeight="1"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1"/>
      <c r="BZ181" s="101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</row>
    <row r="182" spans="5:89" ht="8.1" hidden="1" customHeight="1"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1"/>
      <c r="BZ182" s="101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</row>
    <row r="183" spans="5:89" ht="8.1" hidden="1" customHeight="1"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</row>
    <row r="184" spans="5:89" ht="8.1" hidden="1" customHeight="1"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</row>
    <row r="185" spans="5:89" ht="8.1" hidden="1" customHeight="1"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1"/>
      <c r="BZ185" s="101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</row>
    <row r="186" spans="5:89" ht="8.1" hidden="1" customHeight="1"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1"/>
      <c r="BZ186" s="101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</row>
    <row r="187" spans="5:89" ht="8.1" hidden="1" customHeight="1"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1"/>
      <c r="BZ187" s="101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</row>
    <row r="188" spans="5:89" ht="8.1" hidden="1" customHeight="1"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</row>
    <row r="189" spans="5:89" ht="8.1" hidden="1" customHeight="1"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1"/>
      <c r="BZ189" s="101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</row>
    <row r="190" spans="5:89" ht="8.1" hidden="1" customHeight="1"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/>
      <c r="BV190" s="101"/>
      <c r="BW190" s="101"/>
      <c r="BX190" s="101"/>
      <c r="BY190" s="101"/>
      <c r="BZ190" s="101"/>
      <c r="CA190" s="101"/>
      <c r="CB190" s="101"/>
      <c r="CC190" s="101"/>
      <c r="CD190" s="101"/>
      <c r="CE190" s="101"/>
      <c r="CF190" s="101"/>
      <c r="CG190" s="101"/>
      <c r="CH190" s="101"/>
      <c r="CI190" s="101"/>
      <c r="CJ190" s="101"/>
      <c r="CK190" s="101"/>
    </row>
    <row r="191" spans="5:89" ht="8.1" hidden="1" customHeight="1"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  <c r="BR191" s="101"/>
      <c r="BS191" s="101"/>
      <c r="BT191" s="101"/>
      <c r="BU191" s="101"/>
      <c r="BV191" s="101"/>
      <c r="BW191" s="101"/>
      <c r="BX191" s="101"/>
      <c r="BY191" s="101"/>
      <c r="BZ191" s="101"/>
      <c r="CA191" s="101"/>
      <c r="CB191" s="101"/>
      <c r="CC191" s="101"/>
      <c r="CD191" s="101"/>
      <c r="CE191" s="101"/>
      <c r="CF191" s="101"/>
      <c r="CG191" s="101"/>
      <c r="CH191" s="101"/>
      <c r="CI191" s="101"/>
      <c r="CJ191" s="101"/>
      <c r="CK191" s="101"/>
    </row>
    <row r="192" spans="5:89" ht="8.1" hidden="1" customHeight="1"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/>
      <c r="BU192" s="101"/>
      <c r="BV192" s="101"/>
      <c r="BW192" s="101"/>
      <c r="BX192" s="101"/>
      <c r="BY192" s="101"/>
      <c r="BZ192" s="101"/>
      <c r="CA192" s="101"/>
      <c r="CB192" s="101"/>
      <c r="CC192" s="101"/>
      <c r="CD192" s="101"/>
      <c r="CE192" s="101"/>
      <c r="CF192" s="101"/>
      <c r="CG192" s="101"/>
      <c r="CH192" s="101"/>
      <c r="CI192" s="101"/>
      <c r="CJ192" s="101"/>
      <c r="CK192" s="101"/>
    </row>
    <row r="193" spans="5:89" ht="8.1" hidden="1" customHeight="1"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  <c r="BH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  <c r="BR193" s="101"/>
      <c r="BS193" s="101"/>
      <c r="BT193" s="101"/>
      <c r="BU193" s="101"/>
      <c r="BV193" s="101"/>
      <c r="BW193" s="101"/>
      <c r="BX193" s="101"/>
      <c r="BY193" s="101"/>
      <c r="BZ193" s="101"/>
      <c r="CA193" s="101"/>
      <c r="CB193" s="101"/>
      <c r="CC193" s="101"/>
      <c r="CD193" s="101"/>
      <c r="CE193" s="101"/>
      <c r="CF193" s="101"/>
      <c r="CG193" s="101"/>
      <c r="CH193" s="101"/>
      <c r="CI193" s="101"/>
      <c r="CJ193" s="101"/>
      <c r="CK193" s="101"/>
    </row>
    <row r="194" spans="5:89" ht="8.1" hidden="1" customHeight="1"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  <c r="BR194" s="101"/>
      <c r="BS194" s="101"/>
      <c r="BT194" s="101"/>
      <c r="BU194" s="101"/>
      <c r="BV194" s="101"/>
      <c r="BW194" s="101"/>
      <c r="BX194" s="101"/>
      <c r="BY194" s="101"/>
      <c r="BZ194" s="101"/>
      <c r="CA194" s="101"/>
      <c r="CB194" s="101"/>
      <c r="CC194" s="101"/>
      <c r="CD194" s="101"/>
      <c r="CE194" s="101"/>
      <c r="CF194" s="101"/>
      <c r="CG194" s="101"/>
      <c r="CH194" s="101"/>
      <c r="CI194" s="101"/>
      <c r="CJ194" s="101"/>
      <c r="CK194" s="101"/>
    </row>
    <row r="195" spans="5:89" ht="8.1" hidden="1" customHeight="1"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/>
      <c r="BU195" s="101"/>
      <c r="BV195" s="101"/>
      <c r="BW195" s="101"/>
      <c r="BX195" s="101"/>
      <c r="BY195" s="101"/>
      <c r="BZ195" s="101"/>
      <c r="CA195" s="101"/>
      <c r="CB195" s="101"/>
      <c r="CC195" s="101"/>
      <c r="CD195" s="101"/>
      <c r="CE195" s="101"/>
      <c r="CF195" s="101"/>
      <c r="CG195" s="101"/>
      <c r="CH195" s="101"/>
      <c r="CI195" s="101"/>
      <c r="CJ195" s="101"/>
      <c r="CK195" s="101"/>
    </row>
    <row r="196" spans="5:89" ht="8.1" hidden="1" customHeight="1"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  <c r="BS196" s="101"/>
      <c r="BT196" s="101"/>
      <c r="BU196" s="101"/>
      <c r="BV196" s="101"/>
      <c r="BW196" s="101"/>
      <c r="BX196" s="101"/>
      <c r="BY196" s="101"/>
      <c r="BZ196" s="101"/>
      <c r="CA196" s="101"/>
      <c r="CB196" s="101"/>
      <c r="CC196" s="101"/>
      <c r="CD196" s="101"/>
      <c r="CE196" s="101"/>
      <c r="CF196" s="101"/>
      <c r="CG196" s="101"/>
      <c r="CH196" s="101"/>
      <c r="CI196" s="101"/>
      <c r="CJ196" s="101"/>
      <c r="CK196" s="101"/>
    </row>
    <row r="197" spans="5:89" ht="8.1" hidden="1" customHeight="1"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/>
      <c r="BU197" s="101"/>
      <c r="BV197" s="101"/>
      <c r="BW197" s="101"/>
      <c r="BX197" s="101"/>
      <c r="BY197" s="101"/>
      <c r="BZ197" s="101"/>
      <c r="CA197" s="101"/>
      <c r="CB197" s="101"/>
      <c r="CC197" s="101"/>
      <c r="CD197" s="101"/>
      <c r="CE197" s="101"/>
      <c r="CF197" s="101"/>
      <c r="CG197" s="101"/>
      <c r="CH197" s="101"/>
      <c r="CI197" s="101"/>
      <c r="CJ197" s="101"/>
      <c r="CK197" s="101"/>
    </row>
    <row r="198" spans="5:89" ht="8.1" hidden="1" customHeight="1"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  <c r="BH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  <c r="BR198" s="101"/>
      <c r="BS198" s="101"/>
      <c r="BT198" s="101"/>
      <c r="BU198" s="101"/>
      <c r="BV198" s="101"/>
      <c r="BW198" s="101"/>
      <c r="BX198" s="101"/>
      <c r="BY198" s="101"/>
      <c r="BZ198" s="101"/>
      <c r="CA198" s="101"/>
      <c r="CB198" s="101"/>
      <c r="CC198" s="101"/>
      <c r="CD198" s="101"/>
      <c r="CE198" s="101"/>
      <c r="CF198" s="101"/>
      <c r="CG198" s="101"/>
      <c r="CH198" s="101"/>
      <c r="CI198" s="101"/>
      <c r="CJ198" s="101"/>
      <c r="CK198" s="101"/>
    </row>
    <row r="199" spans="5:89" ht="8.1" hidden="1" customHeight="1"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  <c r="BH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  <c r="BR199" s="101"/>
      <c r="BS199" s="101"/>
      <c r="BT199" s="101"/>
      <c r="BU199" s="101"/>
      <c r="BV199" s="101"/>
      <c r="BW199" s="101"/>
      <c r="BX199" s="101"/>
      <c r="BY199" s="101"/>
      <c r="BZ199" s="101"/>
      <c r="CA199" s="101"/>
      <c r="CB199" s="101"/>
      <c r="CC199" s="101"/>
      <c r="CD199" s="101"/>
      <c r="CE199" s="101"/>
      <c r="CF199" s="101"/>
      <c r="CG199" s="101"/>
      <c r="CH199" s="101"/>
      <c r="CI199" s="101"/>
      <c r="CJ199" s="101"/>
      <c r="CK199" s="101"/>
    </row>
    <row r="200" spans="5:89" ht="8.1" hidden="1" customHeight="1"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  <c r="BH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  <c r="BR200" s="101"/>
      <c r="BS200" s="101"/>
      <c r="BT200" s="101"/>
      <c r="BU200" s="101"/>
      <c r="BV200" s="101"/>
      <c r="BW200" s="101"/>
      <c r="BX200" s="101"/>
      <c r="BY200" s="101"/>
      <c r="BZ200" s="101"/>
      <c r="CA200" s="101"/>
      <c r="CB200" s="101"/>
      <c r="CC200" s="101"/>
      <c r="CD200" s="101"/>
      <c r="CE200" s="101"/>
      <c r="CF200" s="101"/>
      <c r="CG200" s="101"/>
      <c r="CH200" s="101"/>
      <c r="CI200" s="101"/>
      <c r="CJ200" s="101"/>
      <c r="CK200" s="101"/>
    </row>
    <row r="201" spans="5:89" ht="8.1" hidden="1" customHeight="1"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  <c r="BR201" s="101"/>
      <c r="BS201" s="101"/>
      <c r="BT201" s="101"/>
      <c r="BU201" s="101"/>
      <c r="BV201" s="101"/>
      <c r="BW201" s="101"/>
      <c r="BX201" s="101"/>
      <c r="BY201" s="101"/>
      <c r="BZ201" s="101"/>
      <c r="CA201" s="101"/>
      <c r="CB201" s="101"/>
      <c r="CC201" s="101"/>
      <c r="CD201" s="101"/>
      <c r="CE201" s="101"/>
      <c r="CF201" s="101"/>
      <c r="CG201" s="101"/>
      <c r="CH201" s="101"/>
      <c r="CI201" s="101"/>
      <c r="CJ201" s="101"/>
      <c r="CK201" s="101"/>
    </row>
    <row r="202" spans="5:89" ht="8.1" hidden="1" customHeight="1"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  <c r="BR202" s="101"/>
      <c r="BS202" s="101"/>
      <c r="BT202" s="101"/>
      <c r="BU202" s="101"/>
      <c r="BV202" s="101"/>
      <c r="BW202" s="101"/>
      <c r="BX202" s="101"/>
      <c r="BY202" s="101"/>
      <c r="BZ202" s="101"/>
      <c r="CA202" s="101"/>
      <c r="CB202" s="101"/>
      <c r="CC202" s="101"/>
      <c r="CD202" s="101"/>
      <c r="CE202" s="101"/>
      <c r="CF202" s="101"/>
      <c r="CG202" s="101"/>
      <c r="CH202" s="101"/>
      <c r="CI202" s="101"/>
      <c r="CJ202" s="101"/>
      <c r="CK202" s="101"/>
    </row>
    <row r="203" spans="5:89" ht="8.1" hidden="1" customHeight="1"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  <c r="BR203" s="101"/>
      <c r="BS203" s="101"/>
      <c r="BT203" s="101"/>
      <c r="BU203" s="101"/>
      <c r="BV203" s="101"/>
      <c r="BW203" s="101"/>
      <c r="BX203" s="101"/>
      <c r="BY203" s="101"/>
      <c r="BZ203" s="101"/>
      <c r="CA203" s="101"/>
      <c r="CB203" s="101"/>
      <c r="CC203" s="101"/>
      <c r="CD203" s="101"/>
      <c r="CE203" s="101"/>
      <c r="CF203" s="101"/>
      <c r="CG203" s="101"/>
      <c r="CH203" s="101"/>
      <c r="CI203" s="101"/>
      <c r="CJ203" s="101"/>
      <c r="CK203" s="101"/>
    </row>
    <row r="204" spans="5:89" ht="8.1" hidden="1" customHeight="1"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/>
      <c r="BU204" s="101"/>
      <c r="BV204" s="101"/>
      <c r="BW204" s="101"/>
      <c r="BX204" s="101"/>
      <c r="BY204" s="101"/>
      <c r="BZ204" s="101"/>
      <c r="CA204" s="101"/>
      <c r="CB204" s="101"/>
      <c r="CC204" s="101"/>
      <c r="CD204" s="101"/>
      <c r="CE204" s="101"/>
      <c r="CF204" s="101"/>
      <c r="CG204" s="101"/>
      <c r="CH204" s="101"/>
      <c r="CI204" s="101"/>
      <c r="CJ204" s="101"/>
      <c r="CK204" s="101"/>
    </row>
    <row r="205" spans="5:89" ht="8.1" hidden="1" customHeight="1"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  <c r="BH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  <c r="BR205" s="101"/>
      <c r="BS205" s="101"/>
      <c r="BT205" s="101"/>
      <c r="BU205" s="101"/>
      <c r="BV205" s="101"/>
      <c r="BW205" s="101"/>
      <c r="BX205" s="101"/>
      <c r="BY205" s="101"/>
      <c r="BZ205" s="101"/>
      <c r="CA205" s="101"/>
      <c r="CB205" s="101"/>
      <c r="CC205" s="101"/>
      <c r="CD205" s="101"/>
      <c r="CE205" s="101"/>
      <c r="CF205" s="101"/>
      <c r="CG205" s="101"/>
      <c r="CH205" s="101"/>
      <c r="CI205" s="101"/>
      <c r="CJ205" s="101"/>
      <c r="CK205" s="101"/>
    </row>
    <row r="206" spans="5:89" ht="8.1" hidden="1" customHeight="1"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/>
      <c r="BU206" s="101"/>
      <c r="BV206" s="101"/>
      <c r="BW206" s="101"/>
      <c r="BX206" s="101"/>
      <c r="BY206" s="101"/>
      <c r="BZ206" s="101"/>
      <c r="CA206" s="101"/>
      <c r="CB206" s="101"/>
      <c r="CC206" s="101"/>
      <c r="CD206" s="101"/>
      <c r="CE206" s="101"/>
      <c r="CF206" s="101"/>
      <c r="CG206" s="101"/>
      <c r="CH206" s="101"/>
      <c r="CI206" s="101"/>
      <c r="CJ206" s="101"/>
      <c r="CK206" s="101"/>
    </row>
    <row r="207" spans="5:89" ht="8.1" hidden="1" customHeight="1"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/>
      <c r="BU207" s="101"/>
      <c r="BV207" s="101"/>
      <c r="BW207" s="101"/>
      <c r="BX207" s="101"/>
      <c r="BY207" s="101"/>
      <c r="BZ207" s="101"/>
      <c r="CA207" s="101"/>
      <c r="CB207" s="101"/>
      <c r="CC207" s="101"/>
      <c r="CD207" s="101"/>
      <c r="CE207" s="101"/>
      <c r="CF207" s="101"/>
      <c r="CG207" s="101"/>
      <c r="CH207" s="101"/>
      <c r="CI207" s="101"/>
      <c r="CJ207" s="101"/>
      <c r="CK207" s="101"/>
    </row>
    <row r="208" spans="5:89" ht="8.1" hidden="1" customHeight="1"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/>
      <c r="BV208" s="101"/>
      <c r="BW208" s="101"/>
      <c r="BX208" s="101"/>
      <c r="BY208" s="101"/>
      <c r="BZ208" s="101"/>
      <c r="CA208" s="101"/>
      <c r="CB208" s="101"/>
      <c r="CC208" s="101"/>
      <c r="CD208" s="101"/>
      <c r="CE208" s="101"/>
      <c r="CF208" s="101"/>
      <c r="CG208" s="101"/>
      <c r="CH208" s="101"/>
      <c r="CI208" s="101"/>
      <c r="CJ208" s="101"/>
      <c r="CK208" s="101"/>
    </row>
    <row r="209" spans="5:89" ht="8.1" hidden="1" customHeight="1"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1"/>
      <c r="BX209" s="101"/>
      <c r="BY209" s="101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1"/>
      <c r="CJ209" s="101"/>
      <c r="CK209" s="101"/>
    </row>
    <row r="210" spans="5:89" ht="8.1" hidden="1" customHeight="1"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</row>
    <row r="211" spans="5:89" ht="8.1" hidden="1" customHeight="1"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/>
      <c r="BV211" s="101"/>
      <c r="BW211" s="101"/>
      <c r="BX211" s="101"/>
      <c r="BY211" s="101"/>
      <c r="BZ211" s="101"/>
      <c r="CA211" s="101"/>
      <c r="CB211" s="101"/>
      <c r="CC211" s="101"/>
      <c r="CD211" s="101"/>
      <c r="CE211" s="101"/>
      <c r="CF211" s="101"/>
      <c r="CG211" s="101"/>
      <c r="CH211" s="101"/>
      <c r="CI211" s="101"/>
      <c r="CJ211" s="101"/>
      <c r="CK211" s="101"/>
    </row>
    <row r="212" spans="5:89" ht="8.1" hidden="1" customHeight="1"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101"/>
      <c r="BZ212" s="101"/>
      <c r="CA212" s="101"/>
      <c r="CB212" s="101"/>
      <c r="CC212" s="101"/>
      <c r="CD212" s="101"/>
      <c r="CE212" s="101"/>
      <c r="CF212" s="101"/>
      <c r="CG212" s="101"/>
      <c r="CH212" s="101"/>
      <c r="CI212" s="101"/>
      <c r="CJ212" s="101"/>
      <c r="CK212" s="101"/>
    </row>
    <row r="213" spans="5:89" ht="8.1" hidden="1" customHeight="1"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</row>
    <row r="214" spans="5:89" ht="8.1" hidden="1" customHeight="1"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/>
      <c r="BV214" s="101"/>
      <c r="BW214" s="101"/>
      <c r="BX214" s="101"/>
      <c r="BY214" s="101"/>
      <c r="BZ214" s="101"/>
      <c r="CA214" s="101"/>
      <c r="CB214" s="101"/>
      <c r="CC214" s="101"/>
      <c r="CD214" s="101"/>
      <c r="CE214" s="101"/>
      <c r="CF214" s="101"/>
      <c r="CG214" s="101"/>
      <c r="CH214" s="101"/>
      <c r="CI214" s="101"/>
      <c r="CJ214" s="101"/>
      <c r="CK214" s="101"/>
    </row>
    <row r="215" spans="5:89" ht="8.1" hidden="1" customHeight="1"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/>
      <c r="BU215" s="101"/>
      <c r="BV215" s="101"/>
      <c r="BW215" s="101"/>
      <c r="BX215" s="101"/>
      <c r="BY215" s="101"/>
      <c r="BZ215" s="101"/>
      <c r="CA215" s="101"/>
      <c r="CB215" s="101"/>
      <c r="CC215" s="101"/>
      <c r="CD215" s="101"/>
      <c r="CE215" s="101"/>
      <c r="CF215" s="101"/>
      <c r="CG215" s="101"/>
      <c r="CH215" s="101"/>
      <c r="CI215" s="101"/>
      <c r="CJ215" s="101"/>
      <c r="CK215" s="101"/>
    </row>
    <row r="216" spans="5:89" ht="8.1" hidden="1" customHeight="1"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</row>
    <row r="217" spans="5:89" ht="8.1" hidden="1" customHeight="1"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</row>
    <row r="218" spans="5:89" ht="8.1" hidden="1" customHeight="1"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/>
      <c r="BU218" s="101"/>
      <c r="BV218" s="101"/>
      <c r="BW218" s="101"/>
      <c r="BX218" s="101"/>
      <c r="BY218" s="101"/>
      <c r="BZ218" s="101"/>
      <c r="CA218" s="101"/>
      <c r="CB218" s="101"/>
      <c r="CC218" s="101"/>
      <c r="CD218" s="101"/>
      <c r="CE218" s="101"/>
      <c r="CF218" s="101"/>
      <c r="CG218" s="101"/>
      <c r="CH218" s="101"/>
      <c r="CI218" s="101"/>
      <c r="CJ218" s="101"/>
      <c r="CK218" s="101"/>
    </row>
    <row r="219" spans="5:89" ht="8.1" hidden="1" customHeight="1"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1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</row>
    <row r="220" spans="5:89" ht="8.1" hidden="1" customHeight="1"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1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</row>
    <row r="221" spans="5:89" ht="8.1" hidden="1" customHeight="1"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</row>
    <row r="222" spans="5:89" ht="8.1" hidden="1" customHeight="1"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1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</row>
    <row r="223" spans="5:89" ht="8.1" hidden="1" customHeight="1"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</row>
    <row r="224" spans="5:89" ht="8.1" hidden="1" customHeight="1"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</row>
    <row r="225" spans="5:89" ht="8.1" hidden="1" customHeight="1"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1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</row>
    <row r="226" spans="5:89" ht="8.1" hidden="1" customHeight="1"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1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</row>
    <row r="227" spans="5:89" ht="8.1" hidden="1" customHeight="1"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1"/>
      <c r="BV227" s="101"/>
      <c r="BW227" s="101"/>
      <c r="BX227" s="101"/>
      <c r="BY227" s="101"/>
      <c r="BZ227" s="101"/>
      <c r="CA227" s="101"/>
      <c r="CB227" s="101"/>
      <c r="CC227" s="101"/>
      <c r="CD227" s="101"/>
      <c r="CE227" s="101"/>
      <c r="CF227" s="101"/>
      <c r="CG227" s="101"/>
      <c r="CH227" s="101"/>
      <c r="CI227" s="101"/>
      <c r="CJ227" s="101"/>
      <c r="CK227" s="101"/>
    </row>
    <row r="228" spans="5:89" ht="8.1" hidden="1" customHeight="1"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1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</row>
    <row r="229" spans="5:89" ht="8.1" hidden="1" customHeight="1"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1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</row>
    <row r="230" spans="5:89" ht="8.1" hidden="1" customHeight="1"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1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</row>
    <row r="231" spans="5:89" ht="8.1" hidden="1" customHeight="1"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1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</row>
    <row r="232" spans="5:89" ht="8.1" hidden="1" customHeight="1"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</row>
    <row r="233" spans="5:89" ht="8.1" hidden="1" customHeight="1"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</row>
    <row r="234" spans="5:89" ht="8.1" hidden="1" customHeight="1"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</row>
    <row r="235" spans="5:89" ht="8.1" hidden="1" customHeight="1"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1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</row>
    <row r="236" spans="5:89" ht="8.1" hidden="1" customHeight="1"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1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</row>
    <row r="237" spans="5:89" ht="8.1" hidden="1" customHeight="1"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</row>
    <row r="238" spans="5:89" ht="8.1" hidden="1" customHeight="1"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1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</row>
    <row r="239" spans="5:89" ht="8.1" hidden="1" customHeight="1"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1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</row>
    <row r="240" spans="5:89" ht="8.1" hidden="1" customHeight="1"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1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</row>
    <row r="241" spans="5:89" ht="8.1" hidden="1" customHeight="1"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1"/>
      <c r="BN241" s="101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1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</row>
    <row r="242" spans="5:89" ht="8.1" hidden="1" customHeight="1"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1"/>
      <c r="BN242" s="101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1"/>
      <c r="BZ242" s="101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</row>
    <row r="243" spans="5:89" ht="8.1" hidden="1" customHeight="1"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1"/>
      <c r="BN243" s="101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1"/>
      <c r="BZ243" s="101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</row>
    <row r="244" spans="5:89" ht="8.1" hidden="1" customHeight="1"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  <c r="BH244" s="101"/>
      <c r="BI244" s="101"/>
      <c r="BJ244" s="101"/>
      <c r="BK244" s="101"/>
      <c r="BL244" s="101"/>
      <c r="BM244" s="101"/>
      <c r="BN244" s="101"/>
      <c r="BO244" s="101"/>
      <c r="BP244" s="101"/>
      <c r="BQ244" s="101"/>
      <c r="BR244" s="101"/>
      <c r="BS244" s="101"/>
      <c r="BT244" s="101"/>
      <c r="BU244" s="101"/>
      <c r="BV244" s="101"/>
      <c r="BW244" s="101"/>
      <c r="BX244" s="101"/>
      <c r="BY244" s="101"/>
      <c r="BZ244" s="101"/>
      <c r="CA244" s="101"/>
      <c r="CB244" s="101"/>
      <c r="CC244" s="101"/>
      <c r="CD244" s="101"/>
      <c r="CE244" s="101"/>
      <c r="CF244" s="101"/>
      <c r="CG244" s="101"/>
      <c r="CH244" s="101"/>
      <c r="CI244" s="101"/>
      <c r="CJ244" s="101"/>
      <c r="CK244" s="101"/>
    </row>
    <row r="245" spans="5:89" ht="8.1" hidden="1" customHeight="1"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1"/>
      <c r="BZ245" s="101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</row>
    <row r="246" spans="5:89" ht="8.1" hidden="1" customHeight="1"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1"/>
      <c r="BZ246" s="101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</row>
    <row r="247" spans="5:89" ht="8.1" hidden="1" customHeight="1"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1"/>
      <c r="BN247" s="101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1"/>
      <c r="BZ247" s="101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</row>
    <row r="248" spans="5:89" ht="8.1" hidden="1" customHeight="1"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1"/>
      <c r="BZ248" s="101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</row>
    <row r="249" spans="5:89" ht="8.1" hidden="1" customHeight="1"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  <c r="BH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  <c r="BR249" s="101"/>
      <c r="BS249" s="101"/>
      <c r="BT249" s="101"/>
      <c r="BU249" s="101"/>
      <c r="BV249" s="101"/>
      <c r="BW249" s="101"/>
      <c r="BX249" s="101"/>
      <c r="BY249" s="101"/>
      <c r="BZ249" s="101"/>
      <c r="CA249" s="101"/>
      <c r="CB249" s="101"/>
      <c r="CC249" s="101"/>
      <c r="CD249" s="101"/>
      <c r="CE249" s="101"/>
      <c r="CF249" s="101"/>
      <c r="CG249" s="101"/>
      <c r="CH249" s="101"/>
      <c r="CI249" s="101"/>
      <c r="CJ249" s="101"/>
      <c r="CK249" s="101"/>
    </row>
    <row r="250" spans="5:89" ht="8.1" hidden="1" customHeight="1"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1"/>
      <c r="BN250" s="101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1"/>
      <c r="BZ250" s="101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</row>
    <row r="251" spans="5:89" ht="8.1" hidden="1" customHeight="1"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1"/>
      <c r="BN251" s="101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1"/>
      <c r="BZ251" s="101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</row>
    <row r="252" spans="5:89" ht="8.1" hidden="1" customHeight="1"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  <c r="BH252" s="101"/>
      <c r="BI252" s="101"/>
      <c r="BJ252" s="101"/>
      <c r="BK252" s="101"/>
      <c r="BL252" s="101"/>
      <c r="BM252" s="101"/>
      <c r="BN252" s="101"/>
      <c r="BO252" s="101"/>
      <c r="BP252" s="101"/>
      <c r="BQ252" s="101"/>
      <c r="BR252" s="101"/>
      <c r="BS252" s="101"/>
      <c r="BT252" s="101"/>
      <c r="BU252" s="101"/>
      <c r="BV252" s="101"/>
      <c r="BW252" s="101"/>
      <c r="BX252" s="101"/>
      <c r="BY252" s="101"/>
      <c r="BZ252" s="101"/>
      <c r="CA252" s="101"/>
      <c r="CB252" s="101"/>
      <c r="CC252" s="101"/>
      <c r="CD252" s="101"/>
      <c r="CE252" s="101"/>
      <c r="CF252" s="101"/>
      <c r="CG252" s="101"/>
      <c r="CH252" s="101"/>
      <c r="CI252" s="101"/>
      <c r="CJ252" s="101"/>
      <c r="CK252" s="101"/>
    </row>
    <row r="253" spans="5:89" ht="8.1" hidden="1" customHeight="1"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1"/>
      <c r="BZ253" s="101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</row>
    <row r="254" spans="5:89" ht="8.1" hidden="1" customHeight="1"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1"/>
      <c r="BN254" s="101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1"/>
      <c r="BZ254" s="101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</row>
    <row r="255" spans="5:89" ht="8.1" hidden="1" customHeight="1"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  <c r="BH255" s="101"/>
      <c r="BI255" s="101"/>
      <c r="BJ255" s="101"/>
      <c r="BK255" s="101"/>
      <c r="BL255" s="101"/>
      <c r="BM255" s="101"/>
      <c r="BN255" s="101"/>
      <c r="BO255" s="101"/>
      <c r="BP255" s="101"/>
      <c r="BQ255" s="101"/>
      <c r="BR255" s="101"/>
      <c r="BS255" s="101"/>
      <c r="BT255" s="101"/>
      <c r="BU255" s="101"/>
      <c r="BV255" s="101"/>
      <c r="BW255" s="101"/>
      <c r="BX255" s="101"/>
      <c r="BY255" s="101"/>
      <c r="BZ255" s="101"/>
      <c r="CA255" s="101"/>
      <c r="CB255" s="101"/>
      <c r="CC255" s="101"/>
      <c r="CD255" s="101"/>
      <c r="CE255" s="101"/>
      <c r="CF255" s="101"/>
      <c r="CG255" s="101"/>
      <c r="CH255" s="101"/>
      <c r="CI255" s="101"/>
      <c r="CJ255" s="101"/>
      <c r="CK255" s="101"/>
    </row>
    <row r="256" spans="5:89" ht="8.1" hidden="1" customHeight="1"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1"/>
      <c r="BN256" s="101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1"/>
      <c r="BZ256" s="101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</row>
    <row r="257" spans="5:89" ht="8.1" hidden="1" customHeight="1"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1"/>
      <c r="BN257" s="101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1"/>
      <c r="BZ257" s="101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</row>
    <row r="258" spans="5:89" ht="8.1" hidden="1" customHeight="1"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1"/>
      <c r="BN258" s="101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1"/>
      <c r="BZ258" s="101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</row>
    <row r="259" spans="5:89" ht="8.1" hidden="1" customHeight="1"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  <c r="BS259" s="101"/>
      <c r="BT259" s="101"/>
      <c r="BU259" s="101"/>
      <c r="BV259" s="101"/>
      <c r="BW259" s="101"/>
      <c r="BX259" s="101"/>
      <c r="BY259" s="101"/>
      <c r="BZ259" s="101"/>
      <c r="CA259" s="101"/>
      <c r="CB259" s="101"/>
      <c r="CC259" s="101"/>
      <c r="CD259" s="101"/>
      <c r="CE259" s="101"/>
      <c r="CF259" s="101"/>
      <c r="CG259" s="101"/>
      <c r="CH259" s="101"/>
      <c r="CI259" s="101"/>
      <c r="CJ259" s="101"/>
      <c r="CK259" s="101"/>
    </row>
    <row r="260" spans="5:89" ht="8.1" hidden="1" customHeight="1"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1"/>
      <c r="BN260" s="101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1"/>
      <c r="BZ260" s="101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</row>
    <row r="261" spans="5:89" ht="8.1" hidden="1" customHeight="1"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1"/>
      <c r="BN261" s="101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1"/>
      <c r="BZ261" s="101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</row>
    <row r="262" spans="5:89" ht="8.1" hidden="1" customHeight="1"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1"/>
      <c r="BZ262" s="101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</row>
    <row r="263" spans="5:89" ht="8.1" hidden="1" customHeight="1"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1"/>
      <c r="BN263" s="101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1"/>
      <c r="BZ263" s="101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</row>
    <row r="264" spans="5:89" ht="8.1" hidden="1" customHeight="1"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  <c r="BH264" s="101"/>
      <c r="BI264" s="101"/>
      <c r="BJ264" s="101"/>
      <c r="BK264" s="101"/>
      <c r="BL264" s="101"/>
      <c r="BM264" s="101"/>
      <c r="BN264" s="101"/>
      <c r="BO264" s="101"/>
      <c r="BP264" s="101"/>
      <c r="BQ264" s="101"/>
      <c r="BR264" s="101"/>
      <c r="BS264" s="101"/>
      <c r="BT264" s="101"/>
      <c r="BU264" s="101"/>
      <c r="BV264" s="101"/>
      <c r="BW264" s="101"/>
      <c r="BX264" s="101"/>
      <c r="BY264" s="101"/>
      <c r="BZ264" s="101"/>
      <c r="CA264" s="101"/>
      <c r="CB264" s="101"/>
      <c r="CC264" s="101"/>
      <c r="CD264" s="101"/>
      <c r="CE264" s="101"/>
      <c r="CF264" s="101"/>
      <c r="CG264" s="101"/>
      <c r="CH264" s="101"/>
      <c r="CI264" s="101"/>
      <c r="CJ264" s="101"/>
      <c r="CK264" s="101"/>
    </row>
    <row r="265" spans="5:89" ht="8.1" hidden="1" customHeight="1"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1"/>
      <c r="BN265" s="101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1"/>
      <c r="BZ265" s="101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</row>
    <row r="266" spans="5:89" ht="8.1" hidden="1" customHeight="1"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1"/>
      <c r="BN266" s="101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1"/>
      <c r="BZ266" s="101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</row>
    <row r="267" spans="5:89" ht="8.1" hidden="1" customHeight="1"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1"/>
      <c r="BZ267" s="101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</row>
    <row r="268" spans="5:89" ht="8.1" hidden="1" customHeight="1"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1"/>
      <c r="BN268" s="101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1"/>
      <c r="BZ268" s="101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</row>
    <row r="269" spans="5:89" ht="8.1" hidden="1" customHeight="1"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1"/>
      <c r="BN269" s="101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1"/>
      <c r="BZ269" s="101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</row>
    <row r="270" spans="5:89" ht="8.1" hidden="1" customHeight="1"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H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  <c r="BR270" s="101"/>
      <c r="BS270" s="101"/>
      <c r="BT270" s="101"/>
      <c r="BU270" s="101"/>
      <c r="BV270" s="101"/>
      <c r="BW270" s="101"/>
      <c r="BX270" s="101"/>
      <c r="BY270" s="101"/>
      <c r="BZ270" s="101"/>
      <c r="CA270" s="101"/>
      <c r="CB270" s="101"/>
      <c r="CC270" s="101"/>
      <c r="CD270" s="101"/>
      <c r="CE270" s="101"/>
      <c r="CF270" s="101"/>
      <c r="CG270" s="101"/>
      <c r="CH270" s="101"/>
      <c r="CI270" s="101"/>
      <c r="CJ270" s="101"/>
      <c r="CK270" s="101"/>
    </row>
    <row r="271" spans="5:89" ht="8.1" hidden="1" customHeight="1"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1"/>
      <c r="BZ271" s="101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</row>
    <row r="272" spans="5:89" ht="8.1" hidden="1" customHeight="1"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1"/>
      <c r="BZ272" s="101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</row>
    <row r="273" spans="5:89" ht="8.1" hidden="1" customHeight="1"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1"/>
      <c r="BZ273" s="101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</row>
    <row r="274" spans="5:89" ht="8.1" hidden="1" customHeight="1"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1"/>
      <c r="BN274" s="101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1"/>
      <c r="BZ274" s="101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</row>
    <row r="275" spans="5:89" ht="8.1" hidden="1" customHeight="1"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1"/>
      <c r="BZ275" s="101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</row>
    <row r="276" spans="5:89" ht="8.1" hidden="1" customHeight="1"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1"/>
      <c r="BZ276" s="101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</row>
    <row r="277" spans="5:89" ht="8.1" hidden="1" customHeight="1"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1"/>
      <c r="BZ277" s="101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</row>
    <row r="278" spans="5:89" ht="8.1" hidden="1" customHeight="1"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/>
      <c r="BU278" s="101"/>
      <c r="BV278" s="101"/>
      <c r="BW278" s="101"/>
      <c r="BX278" s="101"/>
      <c r="BY278" s="101"/>
      <c r="BZ278" s="101"/>
      <c r="CA278" s="101"/>
      <c r="CB278" s="101"/>
      <c r="CC278" s="101"/>
      <c r="CD278" s="101"/>
      <c r="CE278" s="101"/>
      <c r="CF278" s="101"/>
      <c r="CG278" s="101"/>
      <c r="CH278" s="101"/>
      <c r="CI278" s="101"/>
      <c r="CJ278" s="101"/>
      <c r="CK278" s="101"/>
    </row>
    <row r="279" spans="5:89" ht="8.1" hidden="1" customHeight="1"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1"/>
      <c r="BZ279" s="101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</row>
    <row r="280" spans="5:89" ht="8.1" hidden="1" customHeight="1"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1"/>
      <c r="BZ280" s="101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</row>
    <row r="281" spans="5:89" ht="8.1" hidden="1" customHeight="1"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1"/>
      <c r="BZ281" s="101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</row>
    <row r="282" spans="5:89" ht="8.1" hidden="1" customHeight="1"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1"/>
      <c r="BZ282" s="101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</row>
    <row r="283" spans="5:89" ht="8.1" hidden="1" customHeight="1"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1"/>
      <c r="BZ283" s="101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</row>
    <row r="284" spans="5:89" ht="8.1" hidden="1" customHeight="1"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1"/>
      <c r="BZ284" s="101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</row>
    <row r="285" spans="5:89" ht="8.1" hidden="1" customHeight="1"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/>
      <c r="BU285" s="101"/>
      <c r="BV285" s="101"/>
      <c r="BW285" s="101"/>
      <c r="BX285" s="101"/>
      <c r="BY285" s="101"/>
      <c r="BZ285" s="101"/>
      <c r="CA285" s="101"/>
      <c r="CB285" s="101"/>
      <c r="CC285" s="101"/>
      <c r="CD285" s="101"/>
      <c r="CE285" s="101"/>
      <c r="CF285" s="101"/>
      <c r="CG285" s="101"/>
      <c r="CH285" s="101"/>
      <c r="CI285" s="101"/>
      <c r="CJ285" s="101"/>
      <c r="CK285" s="101"/>
    </row>
    <row r="286" spans="5:89" ht="8.1" hidden="1" customHeight="1"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</row>
    <row r="287" spans="5:89" ht="8.1" hidden="1" customHeight="1"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1"/>
      <c r="BN287" s="101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01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</row>
    <row r="288" spans="5:89" ht="8.1" hidden="1" customHeight="1"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1"/>
      <c r="BN288" s="101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01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</row>
    <row r="289" spans="5:89" ht="8.1" hidden="1" customHeight="1"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1"/>
      <c r="BN289" s="101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01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</row>
    <row r="290" spans="5:89" ht="8.1" hidden="1" customHeight="1"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1"/>
      <c r="BN290" s="101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01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</row>
    <row r="291" spans="5:89" ht="8.1" hidden="1" customHeight="1"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1"/>
      <c r="BN291" s="101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01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</row>
    <row r="292" spans="5:89" ht="8.1" hidden="1" customHeight="1"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01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</row>
    <row r="293" spans="5:89" ht="8.1" hidden="1" customHeight="1"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01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</row>
    <row r="294" spans="5:89" ht="8.1" hidden="1" customHeight="1"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01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</row>
    <row r="295" spans="5:89" ht="8.1" hidden="1" customHeight="1"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01"/>
      <c r="CA295" s="101"/>
      <c r="CB295" s="101"/>
      <c r="CC295" s="101"/>
      <c r="CD295" s="101"/>
      <c r="CE295" s="101"/>
      <c r="CF295" s="101"/>
      <c r="CG295" s="101"/>
      <c r="CH295" s="101"/>
      <c r="CI295" s="101"/>
      <c r="CJ295" s="101"/>
      <c r="CK295" s="101"/>
    </row>
    <row r="296" spans="5:89" ht="8.1" hidden="1" customHeight="1"/>
    <row r="297" spans="5:89" ht="8.1" hidden="1" customHeight="1"/>
    <row r="298" spans="5:89" ht="8.1" hidden="1" customHeight="1"/>
    <row r="299" spans="5:89" ht="8.1" hidden="1" customHeight="1"/>
    <row r="300" spans="5:89" ht="8.1" hidden="1" customHeight="1"/>
    <row r="301" spans="5:89" ht="8.1" hidden="1" customHeight="1"/>
    <row r="302" spans="5:89" ht="8.1" hidden="1" customHeight="1"/>
    <row r="303" spans="5:89" ht="8.1" hidden="1" customHeight="1"/>
    <row r="304" spans="5:89" ht="8.1" hidden="1" customHeight="1"/>
    <row r="305" ht="8.1" hidden="1" customHeight="1"/>
    <row r="306" ht="8.1" hidden="1" customHeight="1"/>
    <row r="307" ht="8.1" hidden="1" customHeight="1"/>
    <row r="308" ht="8.1" hidden="1" customHeight="1"/>
    <row r="309" ht="8.1" hidden="1" customHeight="1"/>
    <row r="310" ht="8.1" hidden="1" customHeight="1"/>
    <row r="311" ht="8.1" hidden="1" customHeight="1"/>
    <row r="312" ht="8.1" hidden="1" customHeight="1"/>
    <row r="313" ht="8.1" hidden="1" customHeight="1"/>
    <row r="314" ht="8.1" hidden="1" customHeight="1"/>
    <row r="315" ht="8.1" hidden="1" customHeight="1"/>
    <row r="316" ht="8.1" hidden="1" customHeight="1"/>
    <row r="317" ht="15" hidden="1" customHeight="1"/>
    <row r="318" ht="15" hidden="1" customHeight="1"/>
    <row r="319" ht="15" hidden="1" customHeight="1"/>
    <row r="320" ht="15" hidden="1" customHeight="1"/>
    <row r="321" ht="15" hidden="1" customHeight="1"/>
    <row r="322" ht="15" hidden="1" customHeight="1"/>
    <row r="323" ht="15" hidden="1" customHeight="1"/>
    <row r="324" ht="15" hidden="1" customHeight="1"/>
    <row r="325" ht="15" hidden="1" customHeight="1"/>
    <row r="326" ht="15" hidden="1" customHeight="1"/>
    <row r="327" ht="15" hidden="1" customHeight="1"/>
    <row r="328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8.1" hidden="1" customHeight="1"/>
    <row r="387" ht="8.1" hidden="1" customHeight="1"/>
    <row r="388" ht="8.1" hidden="1" customHeight="1"/>
    <row r="389" ht="8.1" hidden="1" customHeight="1"/>
    <row r="390" ht="8.1" hidden="1" customHeight="1"/>
    <row r="391" ht="8.1" hidden="1" customHeight="1"/>
    <row r="392" ht="8.1" hidden="1" customHeight="1"/>
    <row r="393" ht="8.1" hidden="1" customHeight="1"/>
    <row r="394" ht="8.1" hidden="1" customHeight="1"/>
    <row r="395" ht="8.1" hidden="1" customHeight="1"/>
    <row r="396" ht="8.1" hidden="1" customHeight="1"/>
    <row r="397" ht="8.1" hidden="1" customHeight="1"/>
    <row r="398" ht="8.1" hidden="1" customHeight="1"/>
    <row r="399" ht="8.1" hidden="1" customHeight="1"/>
    <row r="400" ht="8.1" hidden="1" customHeight="1"/>
    <row r="401" ht="8.1" hidden="1" customHeight="1"/>
    <row r="402" ht="8.1" hidden="1" customHeight="1"/>
    <row r="403" ht="8.1" hidden="1" customHeight="1"/>
    <row r="404" ht="8.1" hidden="1" customHeight="1"/>
    <row r="405" ht="8.1" hidden="1" customHeight="1"/>
    <row r="406" ht="8.1" hidden="1" customHeight="1"/>
    <row r="407" ht="8.1" hidden="1" customHeight="1"/>
    <row r="408" ht="8.1" hidden="1" customHeight="1"/>
    <row r="409" ht="8.1" hidden="1" customHeight="1"/>
    <row r="410" ht="8.1" hidden="1" customHeight="1"/>
    <row r="411" ht="8.1" hidden="1" customHeight="1"/>
    <row r="412" ht="8.1" hidden="1" customHeight="1"/>
    <row r="413" ht="8.1" hidden="1" customHeight="1"/>
    <row r="414" ht="8.1" hidden="1" customHeight="1"/>
    <row r="415" ht="8.1" hidden="1" customHeight="1"/>
    <row r="416" ht="8.1" hidden="1" customHeight="1"/>
    <row r="417" ht="8.1" hidden="1" customHeight="1"/>
    <row r="418" ht="8.1" hidden="1" customHeight="1"/>
    <row r="419" ht="8.1" hidden="1" customHeight="1"/>
    <row r="420" ht="8.1" hidden="1" customHeight="1"/>
    <row r="421" ht="8.1" hidden="1" customHeight="1"/>
    <row r="422" ht="8.1" hidden="1" customHeight="1"/>
    <row r="423" ht="8.1" hidden="1" customHeight="1"/>
    <row r="424" ht="8.1" hidden="1" customHeight="1"/>
    <row r="425" ht="8.1" hidden="1" customHeight="1"/>
    <row r="426" ht="8.1" hidden="1" customHeight="1"/>
    <row r="427" ht="8.1" hidden="1" customHeight="1"/>
    <row r="428" ht="8.1" hidden="1" customHeight="1"/>
    <row r="429" ht="8.1" hidden="1" customHeight="1"/>
    <row r="430" ht="8.1" hidden="1" customHeight="1"/>
    <row r="431" ht="8.1" hidden="1" customHeight="1"/>
    <row r="432" ht="8.1" hidden="1" customHeight="1"/>
    <row r="433" ht="8.1" hidden="1" customHeight="1"/>
    <row r="434" ht="8.1" hidden="1" customHeight="1"/>
    <row r="435" ht="8.1" hidden="1" customHeight="1"/>
    <row r="436" ht="8.1" hidden="1" customHeight="1"/>
    <row r="437" ht="8.1" hidden="1" customHeight="1"/>
    <row r="438" ht="8.1" hidden="1" customHeight="1"/>
    <row r="439" ht="8.1" hidden="1" customHeight="1"/>
    <row r="440" ht="8.1" hidden="1" customHeight="1"/>
    <row r="441" ht="8.1" hidden="1" customHeight="1"/>
    <row r="442" ht="8.1" hidden="1" customHeight="1"/>
    <row r="443" ht="8.1" hidden="1" customHeight="1"/>
    <row r="444" ht="8.1" hidden="1" customHeight="1"/>
    <row r="445" ht="8.1" hidden="1" customHeight="1"/>
    <row r="446" ht="8.1" hidden="1" customHeight="1"/>
    <row r="447" ht="8.1" hidden="1" customHeight="1"/>
    <row r="448" ht="8.1" hidden="1" customHeight="1"/>
    <row r="449" ht="8.1" hidden="1" customHeight="1"/>
    <row r="450" ht="8.1" hidden="1" customHeight="1"/>
    <row r="451" ht="8.1" hidden="1" customHeight="1"/>
    <row r="452" ht="8.1" hidden="1" customHeight="1"/>
    <row r="453" ht="8.1" hidden="1" customHeight="1"/>
    <row r="454" ht="8.1" hidden="1" customHeight="1"/>
    <row r="455" ht="8.1" hidden="1" customHeight="1"/>
    <row r="456" ht="8.1" hidden="1" customHeight="1"/>
    <row r="457" ht="8.1" hidden="1" customHeight="1"/>
    <row r="458" ht="8.1" hidden="1" customHeight="1"/>
    <row r="459" ht="8.1" hidden="1" customHeight="1"/>
    <row r="460" ht="8.1" hidden="1" customHeight="1"/>
    <row r="461" ht="8.1" hidden="1" customHeight="1"/>
    <row r="462" ht="8.1" hidden="1" customHeight="1"/>
    <row r="463" ht="8.1" hidden="1" customHeight="1"/>
    <row r="464" ht="8.1" hidden="1" customHeight="1"/>
    <row r="465" ht="8.1" hidden="1" customHeight="1"/>
    <row r="466" ht="8.1" hidden="1" customHeight="1"/>
    <row r="467" ht="8.1" hidden="1" customHeight="1"/>
    <row r="468" ht="8.1" hidden="1" customHeight="1"/>
    <row r="469" ht="8.1" hidden="1" customHeight="1"/>
    <row r="470" ht="8.1" hidden="1" customHeight="1"/>
    <row r="471" ht="8.1" hidden="1" customHeight="1"/>
    <row r="472" ht="8.1" hidden="1" customHeight="1"/>
    <row r="473" ht="8.1" hidden="1" customHeight="1"/>
    <row r="474" ht="8.1" hidden="1" customHeight="1"/>
    <row r="475" ht="8.1" hidden="1" customHeight="1"/>
    <row r="476" ht="8.1" hidden="1" customHeight="1"/>
    <row r="477" ht="8.1" hidden="1" customHeight="1"/>
    <row r="478" ht="8.1" hidden="1" customHeight="1"/>
    <row r="479" ht="8.1" hidden="1" customHeight="1"/>
    <row r="480" ht="8.1" hidden="1" customHeight="1"/>
    <row r="481" ht="8.1" hidden="1" customHeight="1"/>
    <row r="482" ht="8.1" hidden="1" customHeight="1"/>
    <row r="483" ht="8.1" hidden="1" customHeight="1"/>
    <row r="484" ht="8.1" hidden="1" customHeight="1"/>
    <row r="485" ht="8.1" hidden="1" customHeight="1"/>
    <row r="486" ht="8.1" hidden="1" customHeight="1"/>
    <row r="487" ht="8.1" hidden="1" customHeight="1"/>
    <row r="488" ht="8.1" hidden="1" customHeight="1"/>
    <row r="489" ht="8.1" hidden="1" customHeight="1"/>
    <row r="490" ht="8.1" hidden="1" customHeight="1"/>
    <row r="491" ht="8.1" hidden="1" customHeight="1"/>
    <row r="492" ht="8.1" hidden="1" customHeight="1"/>
    <row r="493" ht="8.1" hidden="1" customHeight="1"/>
    <row r="494" ht="8.1" hidden="1" customHeight="1"/>
    <row r="495" ht="8.1" hidden="1" customHeight="1"/>
    <row r="496" ht="8.1" hidden="1" customHeight="1"/>
    <row r="497" ht="8.1" hidden="1" customHeight="1"/>
    <row r="498" ht="8.1" hidden="1" customHeight="1"/>
    <row r="499" ht="8.1" hidden="1" customHeight="1"/>
    <row r="500" ht="8.1" hidden="1" customHeight="1"/>
    <row r="501" ht="8.1" hidden="1" customHeight="1"/>
    <row r="502" ht="8.1" hidden="1" customHeight="1"/>
    <row r="503" ht="8.1" hidden="1" customHeight="1"/>
    <row r="504" ht="8.1" hidden="1" customHeight="1"/>
    <row r="505" ht="8.1" hidden="1" customHeight="1"/>
    <row r="506" ht="8.1" hidden="1" customHeight="1"/>
    <row r="507" ht="8.1" hidden="1" customHeight="1"/>
    <row r="508" ht="8.1" hidden="1" customHeight="1"/>
    <row r="509" ht="8.1" hidden="1" customHeight="1"/>
    <row r="510" ht="8.1" hidden="1" customHeight="1"/>
    <row r="511" ht="8.1" hidden="1" customHeight="1"/>
    <row r="512" ht="8.1" hidden="1" customHeight="1"/>
    <row r="513" ht="8.1" hidden="1" customHeight="1"/>
    <row r="514" ht="8.1" hidden="1" customHeight="1"/>
    <row r="515" ht="8.1" hidden="1" customHeight="1"/>
    <row r="516" ht="8.1" hidden="1" customHeight="1"/>
    <row r="517" ht="8.1" hidden="1" customHeight="1"/>
    <row r="518" ht="8.1" hidden="1" customHeight="1"/>
    <row r="519" ht="8.1" hidden="1" customHeight="1"/>
    <row r="520" ht="8.1" hidden="1" customHeight="1"/>
    <row r="521" ht="8.1" hidden="1" customHeight="1"/>
    <row r="522" ht="8.1" hidden="1" customHeight="1"/>
    <row r="523" ht="8.1" hidden="1" customHeight="1"/>
    <row r="524" ht="8.1" hidden="1" customHeight="1"/>
    <row r="525" ht="8.1" hidden="1" customHeight="1"/>
    <row r="526" ht="8.1" hidden="1" customHeight="1"/>
    <row r="527" ht="8.1" hidden="1" customHeight="1"/>
    <row r="528" ht="8.1" hidden="1" customHeight="1"/>
    <row r="529" ht="8.1" hidden="1" customHeight="1"/>
    <row r="530" ht="8.1" hidden="1" customHeight="1"/>
    <row r="531" ht="8.1" hidden="1" customHeight="1"/>
    <row r="532" ht="8.1" hidden="1" customHeight="1"/>
    <row r="533" ht="8.1" hidden="1" customHeight="1"/>
    <row r="534" ht="8.1" hidden="1" customHeight="1"/>
    <row r="535" ht="8.1" hidden="1" customHeight="1"/>
    <row r="536" ht="8.1" hidden="1" customHeight="1"/>
    <row r="537" ht="8.1" hidden="1" customHeight="1"/>
    <row r="538" ht="8.1" hidden="1" customHeight="1"/>
    <row r="539" ht="8.1" hidden="1" customHeight="1"/>
    <row r="540" ht="8.1" hidden="1" customHeight="1"/>
    <row r="541" ht="8.1" hidden="1" customHeight="1"/>
    <row r="542" ht="8.1" hidden="1" customHeight="1"/>
    <row r="543" ht="8.1" hidden="1" customHeight="1"/>
    <row r="544" ht="8.1" hidden="1" customHeight="1"/>
    <row r="545" ht="8.1" hidden="1" customHeight="1"/>
    <row r="546" ht="8.1" hidden="1" customHeight="1"/>
    <row r="547" ht="8.1" hidden="1" customHeight="1"/>
    <row r="548" ht="8.1" hidden="1" customHeight="1"/>
    <row r="549" ht="8.1" hidden="1" customHeight="1"/>
    <row r="550" ht="8.1" hidden="1" customHeight="1"/>
    <row r="551" ht="8.1" hidden="1" customHeight="1"/>
    <row r="552" ht="8.1" hidden="1" customHeight="1"/>
    <row r="553" ht="8.1" hidden="1" customHeight="1"/>
    <row r="554" ht="8.1" hidden="1" customHeight="1"/>
    <row r="555" ht="8.1" hidden="1" customHeight="1"/>
    <row r="556" ht="8.1" hidden="1" customHeight="1"/>
    <row r="557" ht="8.1" hidden="1" customHeight="1"/>
    <row r="558" ht="8.1" hidden="1" customHeight="1"/>
    <row r="559" ht="8.1" hidden="1" customHeight="1"/>
    <row r="560" ht="8.1" hidden="1" customHeight="1"/>
    <row r="561" ht="8.1" hidden="1" customHeight="1"/>
    <row r="562" ht="8.1" hidden="1" customHeight="1"/>
    <row r="563" ht="8.1" hidden="1" customHeight="1"/>
    <row r="564" ht="8.1" hidden="1" customHeight="1"/>
    <row r="565" ht="8.1" hidden="1" customHeight="1"/>
    <row r="566" ht="8.1" hidden="1" customHeight="1"/>
    <row r="567" ht="8.1" hidden="1" customHeight="1"/>
    <row r="568" ht="8.1" hidden="1" customHeight="1"/>
    <row r="569" ht="8.1" hidden="1" customHeight="1"/>
    <row r="570" ht="8.1" hidden="1" customHeight="1"/>
    <row r="571" ht="8.1" hidden="1" customHeight="1"/>
    <row r="572" ht="8.1" hidden="1" customHeight="1"/>
    <row r="573" ht="8.1" hidden="1" customHeight="1"/>
    <row r="574" ht="8.1" hidden="1" customHeight="1"/>
    <row r="575" ht="8.1" hidden="1" customHeight="1"/>
    <row r="576" ht="8.1" hidden="1" customHeight="1"/>
    <row r="577" ht="8.1" hidden="1" customHeight="1"/>
    <row r="578" ht="8.1" hidden="1" customHeight="1"/>
    <row r="579" ht="8.1" hidden="1" customHeight="1"/>
    <row r="580" ht="8.1" hidden="1" customHeight="1"/>
    <row r="581" ht="8.1" hidden="1" customHeight="1"/>
    <row r="582" ht="8.1" hidden="1" customHeight="1"/>
    <row r="583" ht="8.1" hidden="1" customHeight="1"/>
    <row r="584" ht="8.1" hidden="1" customHeight="1"/>
    <row r="585" ht="8.1" hidden="1" customHeight="1"/>
    <row r="586" ht="8.1" hidden="1" customHeight="1"/>
    <row r="587" ht="8.1" hidden="1" customHeight="1"/>
    <row r="588" ht="8.1" hidden="1" customHeight="1"/>
    <row r="589" ht="8.1" hidden="1" customHeight="1"/>
    <row r="590" ht="8.1" hidden="1" customHeight="1"/>
    <row r="591" ht="8.1" hidden="1" customHeight="1"/>
    <row r="592" ht="8.1" hidden="1" customHeight="1"/>
    <row r="593" ht="8.1" hidden="1" customHeight="1"/>
    <row r="594" ht="8.1" hidden="1" customHeight="1"/>
    <row r="595" ht="8.1" hidden="1" customHeight="1"/>
    <row r="596" ht="8.1" hidden="1" customHeight="1"/>
    <row r="597" ht="8.1" hidden="1" customHeight="1"/>
    <row r="598" ht="8.1" hidden="1" customHeight="1"/>
    <row r="599" ht="8.1" hidden="1" customHeight="1"/>
    <row r="600" ht="8.1" hidden="1" customHeight="1"/>
    <row r="601" ht="8.1" hidden="1" customHeight="1"/>
    <row r="602" ht="8.1" hidden="1" customHeight="1"/>
    <row r="603" ht="8.1" hidden="1" customHeight="1"/>
    <row r="604" ht="8.1" hidden="1" customHeight="1"/>
    <row r="605" ht="8.1" hidden="1" customHeight="1"/>
    <row r="606" ht="8.1" hidden="1" customHeight="1"/>
    <row r="607" ht="8.1" hidden="1" customHeight="1"/>
    <row r="608" ht="8.1" hidden="1" customHeight="1"/>
    <row r="609" ht="8.1" hidden="1" customHeight="1"/>
    <row r="610" ht="8.1" hidden="1" customHeight="1"/>
    <row r="611" ht="8.1" hidden="1" customHeight="1"/>
    <row r="612" ht="8.1" hidden="1" customHeight="1"/>
    <row r="613" ht="8.1" hidden="1" customHeight="1"/>
    <row r="614" ht="8.1" hidden="1" customHeight="1"/>
    <row r="615" ht="8.1" hidden="1" customHeight="1"/>
    <row r="616" ht="8.1" hidden="1" customHeight="1"/>
    <row r="617" ht="8.1" hidden="1" customHeight="1"/>
    <row r="618" ht="8.1" hidden="1" customHeight="1"/>
    <row r="619" ht="8.1" hidden="1" customHeight="1"/>
    <row r="620" ht="8.1" hidden="1" customHeight="1"/>
    <row r="621" ht="8.1" hidden="1" customHeight="1"/>
    <row r="622" ht="8.1" hidden="1" customHeight="1"/>
    <row r="623" ht="8.1" hidden="1" customHeight="1"/>
    <row r="624" ht="8.1" hidden="1" customHeight="1"/>
    <row r="625" ht="8.1" hidden="1" customHeight="1"/>
    <row r="626" ht="8.1" hidden="1" customHeight="1"/>
    <row r="627" ht="8.1" hidden="1" customHeight="1"/>
    <row r="628" ht="8.1" hidden="1" customHeight="1"/>
    <row r="629" ht="8.1" hidden="1" customHeight="1"/>
    <row r="630" ht="8.1" hidden="1" customHeight="1"/>
    <row r="631" ht="8.1" hidden="1" customHeight="1"/>
    <row r="632" ht="8.1" hidden="1" customHeight="1"/>
    <row r="633" ht="8.1" hidden="1" customHeight="1"/>
    <row r="634" ht="8.1" hidden="1" customHeight="1"/>
    <row r="635" ht="8.1" hidden="1" customHeight="1"/>
    <row r="636" ht="8.1" hidden="1" customHeight="1"/>
    <row r="637" ht="8.1" hidden="1" customHeight="1"/>
    <row r="638" ht="8.1" hidden="1" customHeight="1"/>
    <row r="639" ht="8.1" hidden="1" customHeight="1"/>
    <row r="640" ht="8.1" hidden="1" customHeight="1"/>
    <row r="641" ht="8.1" hidden="1" customHeight="1"/>
    <row r="642" ht="8.1" hidden="1" customHeight="1"/>
    <row r="643" ht="8.1" hidden="1" customHeight="1"/>
    <row r="644" ht="8.1" hidden="1" customHeight="1"/>
    <row r="645" ht="8.1" hidden="1" customHeight="1"/>
    <row r="646" ht="8.1" hidden="1" customHeight="1"/>
    <row r="647" ht="8.1" hidden="1" customHeight="1"/>
    <row r="648" ht="8.1" hidden="1" customHeight="1"/>
    <row r="649" ht="8.1" hidden="1" customHeight="1"/>
    <row r="650" ht="8.1" hidden="1" customHeight="1"/>
    <row r="651" ht="8.1" hidden="1" customHeight="1"/>
    <row r="652" ht="8.1" hidden="1" customHeight="1"/>
    <row r="653" ht="8.1" hidden="1" customHeight="1"/>
    <row r="654" ht="8.1" hidden="1" customHeight="1"/>
    <row r="655" ht="8.1" hidden="1" customHeight="1"/>
    <row r="656" ht="8.1" hidden="1" customHeight="1"/>
    <row r="657" ht="8.1" hidden="1" customHeight="1"/>
    <row r="658" ht="8.1" hidden="1" customHeight="1"/>
    <row r="659" ht="8.1" hidden="1" customHeight="1"/>
    <row r="660" ht="8.1" hidden="1" customHeight="1"/>
    <row r="661" ht="8.1" hidden="1" customHeight="1"/>
    <row r="662" ht="8.1" hidden="1" customHeight="1"/>
    <row r="663" ht="8.1" hidden="1" customHeight="1"/>
    <row r="664" ht="8.1" hidden="1" customHeight="1"/>
    <row r="665" ht="8.1" hidden="1" customHeight="1"/>
    <row r="666" ht="8.1" hidden="1" customHeight="1"/>
    <row r="667" ht="8.1" hidden="1" customHeight="1"/>
    <row r="668" ht="8.1" hidden="1" customHeight="1"/>
    <row r="669" ht="8.1" hidden="1" customHeight="1"/>
    <row r="670" ht="8.1" hidden="1" customHeight="1"/>
    <row r="671" ht="8.1" hidden="1" customHeight="1"/>
    <row r="672" ht="8.1" hidden="1" customHeight="1"/>
    <row r="673" ht="8.1" hidden="1" customHeight="1"/>
    <row r="674" ht="8.1" hidden="1" customHeight="1"/>
    <row r="675" ht="8.1" hidden="1" customHeight="1"/>
    <row r="676" ht="8.1" hidden="1" customHeight="1"/>
    <row r="677" ht="8.1" hidden="1" customHeight="1"/>
    <row r="678" ht="8.1" hidden="1" customHeight="1"/>
    <row r="679" ht="8.1" hidden="1" customHeight="1"/>
    <row r="680" ht="8.1" hidden="1" customHeight="1"/>
    <row r="681" ht="8.1" hidden="1" customHeight="1"/>
    <row r="682" ht="8.1" hidden="1" customHeight="1"/>
    <row r="683" ht="8.1" hidden="1" customHeight="1"/>
    <row r="684" ht="8.1" hidden="1" customHeight="1"/>
    <row r="685" ht="8.1" hidden="1" customHeight="1"/>
    <row r="686" ht="8.1" hidden="1" customHeight="1"/>
    <row r="687" ht="8.1" hidden="1" customHeight="1"/>
    <row r="688" ht="8.1" hidden="1" customHeight="1"/>
    <row r="689" ht="8.1" hidden="1" customHeight="1"/>
    <row r="690" ht="8.1" hidden="1" customHeight="1"/>
    <row r="691" ht="8.1" hidden="1" customHeight="1"/>
    <row r="692" ht="8.1" hidden="1" customHeight="1"/>
    <row r="693" ht="8.1" hidden="1" customHeight="1"/>
    <row r="694" ht="8.1" hidden="1" customHeight="1"/>
    <row r="695" ht="8.1" hidden="1" customHeight="1"/>
    <row r="696" ht="8.1" hidden="1" customHeight="1"/>
    <row r="697" ht="8.1" hidden="1" customHeight="1"/>
    <row r="698" ht="8.1" hidden="1" customHeight="1"/>
    <row r="699" ht="8.1" hidden="1" customHeight="1"/>
    <row r="700" ht="8.1" hidden="1" customHeight="1"/>
    <row r="701" ht="8.1" hidden="1" customHeight="1"/>
    <row r="702" ht="8.1" hidden="1" customHeight="1"/>
    <row r="703" ht="8.1" hidden="1" customHeight="1"/>
    <row r="704" ht="8.1" hidden="1" customHeight="1"/>
    <row r="705" ht="8.1" hidden="1" customHeight="1"/>
    <row r="706" ht="8.1" hidden="1" customHeight="1"/>
    <row r="707" ht="8.1" hidden="1" customHeight="1"/>
    <row r="708" ht="8.1" hidden="1" customHeight="1"/>
    <row r="709" ht="8.1" hidden="1" customHeight="1"/>
    <row r="710" ht="8.1" hidden="1" customHeight="1"/>
    <row r="711" ht="8.1" hidden="1" customHeight="1"/>
    <row r="712" ht="8.1" hidden="1" customHeight="1"/>
    <row r="713" ht="8.1" hidden="1" customHeight="1"/>
    <row r="714" ht="8.1" hidden="1" customHeight="1"/>
    <row r="715" ht="8.1" hidden="1" customHeight="1"/>
    <row r="716" ht="8.1" hidden="1" customHeight="1"/>
    <row r="717" ht="8.1" hidden="1" customHeight="1"/>
    <row r="718" ht="8.1" hidden="1" customHeight="1"/>
    <row r="719" ht="8.1" hidden="1" customHeight="1"/>
    <row r="720" ht="8.1" hidden="1" customHeight="1"/>
    <row r="721" ht="8.1" hidden="1" customHeight="1"/>
    <row r="722" ht="8.1" hidden="1" customHeight="1"/>
    <row r="723" ht="8.1" hidden="1" customHeight="1"/>
    <row r="724" ht="8.1" hidden="1" customHeight="1"/>
    <row r="725" ht="8.1" hidden="1" customHeight="1"/>
    <row r="726" ht="8.1" hidden="1" customHeight="1"/>
    <row r="727" ht="8.1" hidden="1" customHeight="1"/>
    <row r="728" ht="8.1" hidden="1" customHeight="1"/>
    <row r="729" ht="8.1" hidden="1" customHeight="1"/>
    <row r="730" ht="8.1" hidden="1" customHeight="1"/>
    <row r="731" ht="8.1" hidden="1" customHeight="1"/>
    <row r="732" ht="8.1" hidden="1" customHeight="1"/>
    <row r="733" ht="8.1" hidden="1" customHeight="1"/>
    <row r="734" ht="8.1" hidden="1" customHeight="1"/>
    <row r="735" ht="8.1" hidden="1" customHeight="1"/>
    <row r="736" ht="8.1" hidden="1" customHeight="1"/>
    <row r="737" ht="8.1" hidden="1" customHeight="1"/>
    <row r="738" ht="8.1" hidden="1" customHeight="1"/>
    <row r="739" ht="8.1" hidden="1" customHeight="1"/>
    <row r="740" ht="8.1" hidden="1" customHeight="1"/>
    <row r="741" ht="8.1" hidden="1" customHeight="1"/>
    <row r="742" ht="8.1" hidden="1" customHeight="1"/>
    <row r="743" ht="8.1" hidden="1" customHeight="1"/>
    <row r="744" ht="8.1" hidden="1" customHeight="1"/>
    <row r="745" ht="8.1" hidden="1" customHeight="1"/>
    <row r="746" ht="8.1" hidden="1" customHeight="1"/>
    <row r="747" ht="8.1" hidden="1" customHeight="1"/>
    <row r="748" ht="8.1" hidden="1" customHeight="1"/>
    <row r="749" ht="8.1" hidden="1" customHeight="1"/>
    <row r="750" ht="8.1" hidden="1" customHeight="1"/>
    <row r="751" ht="8.1" hidden="1" customHeight="1"/>
    <row r="752" ht="8.1" hidden="1" customHeight="1"/>
    <row r="753" ht="8.1" hidden="1" customHeight="1"/>
    <row r="754" ht="8.1" hidden="1" customHeight="1"/>
    <row r="755" ht="8.1" hidden="1" customHeight="1"/>
    <row r="756" ht="8.1" hidden="1" customHeight="1"/>
    <row r="757" ht="8.1" hidden="1" customHeight="1"/>
    <row r="758" ht="8.1" hidden="1" customHeight="1"/>
    <row r="759" ht="8.1" hidden="1" customHeight="1"/>
    <row r="760" ht="8.1" hidden="1" customHeight="1"/>
    <row r="761" ht="8.1" hidden="1" customHeight="1"/>
    <row r="762" ht="8.1" hidden="1" customHeight="1"/>
    <row r="763" ht="8.1" hidden="1" customHeight="1"/>
    <row r="764" ht="8.1" hidden="1" customHeight="1"/>
    <row r="765" ht="8.1" hidden="1" customHeight="1"/>
    <row r="766" ht="8.1" hidden="1" customHeight="1"/>
    <row r="767" ht="8.1" hidden="1" customHeight="1"/>
    <row r="768" ht="8.1" hidden="1" customHeight="1"/>
    <row r="769" ht="8.1" hidden="1" customHeight="1"/>
    <row r="770" ht="8.1" hidden="1" customHeight="1"/>
    <row r="771" ht="8.1" hidden="1" customHeight="1"/>
    <row r="772" ht="8.1" hidden="1" customHeight="1"/>
    <row r="773" ht="8.1" hidden="1" customHeight="1"/>
    <row r="774" ht="8.1" hidden="1" customHeight="1"/>
    <row r="775" ht="8.1" hidden="1" customHeight="1"/>
    <row r="776" ht="8.1" hidden="1" customHeight="1"/>
    <row r="777" ht="8.1" hidden="1" customHeight="1"/>
    <row r="778" ht="8.1" hidden="1" customHeight="1"/>
    <row r="779" ht="8.1" hidden="1" customHeight="1"/>
    <row r="780" ht="8.1" hidden="1" customHeight="1"/>
    <row r="781" ht="8.1" hidden="1" customHeight="1"/>
    <row r="782" ht="8.1" hidden="1" customHeight="1"/>
    <row r="783" ht="8.1" hidden="1" customHeight="1"/>
    <row r="784" ht="8.1" hidden="1" customHeight="1"/>
    <row r="785" ht="8.1" hidden="1" customHeight="1"/>
    <row r="786" ht="8.1" hidden="1" customHeight="1"/>
    <row r="787" ht="8.1" hidden="1" customHeight="1"/>
    <row r="788" ht="8.1" hidden="1" customHeight="1"/>
    <row r="789" ht="8.1" hidden="1" customHeight="1"/>
    <row r="790" ht="8.1" hidden="1" customHeight="1"/>
    <row r="791" ht="8.1" hidden="1" customHeight="1"/>
    <row r="792" ht="8.1" hidden="1" customHeight="1"/>
    <row r="793" ht="8.1" hidden="1" customHeight="1"/>
    <row r="794" ht="8.1" hidden="1" customHeight="1"/>
    <row r="795" ht="8.1" hidden="1" customHeight="1"/>
    <row r="796" ht="8.1" hidden="1" customHeight="1"/>
    <row r="797" ht="8.1" hidden="1" customHeight="1"/>
    <row r="798" ht="8.1" hidden="1" customHeight="1"/>
    <row r="799" ht="8.1" hidden="1" customHeight="1"/>
    <row r="800" ht="8.1" hidden="1" customHeight="1"/>
    <row r="801" ht="8.1" hidden="1" customHeight="1"/>
    <row r="802" ht="8.1" hidden="1" customHeight="1"/>
    <row r="803" ht="8.1" hidden="1" customHeight="1"/>
    <row r="804" ht="8.1" hidden="1" customHeight="1"/>
    <row r="805" ht="8.1" hidden="1" customHeight="1"/>
    <row r="806" ht="8.1" hidden="1" customHeight="1"/>
    <row r="807" ht="8.1" hidden="1" customHeight="1"/>
    <row r="808" ht="8.1" hidden="1" customHeight="1"/>
    <row r="809" ht="8.1" hidden="1" customHeight="1"/>
    <row r="810" ht="8.1" hidden="1" customHeight="1"/>
    <row r="811" ht="8.1" hidden="1" customHeight="1"/>
    <row r="812" ht="8.1" hidden="1" customHeight="1"/>
    <row r="813" ht="8.1" hidden="1" customHeight="1"/>
    <row r="814" ht="8.1" hidden="1" customHeight="1"/>
    <row r="815" ht="8.1" hidden="1" customHeight="1"/>
    <row r="816" ht="8.1" hidden="1" customHeight="1"/>
    <row r="817" ht="8.1" hidden="1" customHeight="1"/>
    <row r="818" ht="8.1" hidden="1" customHeight="1"/>
    <row r="819" ht="8.1" hidden="1" customHeight="1"/>
    <row r="820" ht="8.1" hidden="1" customHeight="1"/>
    <row r="821" ht="8.1" hidden="1" customHeight="1"/>
    <row r="822" ht="8.1" hidden="1" customHeight="1"/>
    <row r="823" ht="8.1" hidden="1" customHeight="1"/>
    <row r="824" ht="8.1" hidden="1" customHeight="1"/>
    <row r="825" ht="8.1" hidden="1" customHeight="1"/>
    <row r="826" ht="8.1" hidden="1" customHeight="1"/>
    <row r="827" ht="8.1" hidden="1" customHeight="1"/>
    <row r="828" ht="8.1" hidden="1" customHeight="1"/>
    <row r="829" ht="8.1" hidden="1" customHeight="1"/>
    <row r="830" ht="8.1" hidden="1" customHeight="1"/>
    <row r="831" ht="8.1" hidden="1" customHeight="1"/>
    <row r="832" ht="8.1" hidden="1" customHeight="1"/>
    <row r="833" ht="8.1" hidden="1" customHeight="1"/>
    <row r="834" ht="8.1" hidden="1" customHeight="1"/>
    <row r="835" ht="8.1" hidden="1" customHeight="1"/>
    <row r="836" ht="8.1" hidden="1" customHeight="1"/>
    <row r="837" ht="8.1" hidden="1" customHeight="1"/>
    <row r="838" ht="8.1" hidden="1" customHeight="1"/>
    <row r="839" ht="8.1" hidden="1" customHeight="1"/>
    <row r="840" ht="8.1" hidden="1" customHeight="1"/>
    <row r="841" ht="8.1" hidden="1" customHeight="1"/>
    <row r="842" ht="8.1" hidden="1" customHeight="1"/>
    <row r="843" ht="8.1" hidden="1" customHeight="1"/>
    <row r="844" ht="8.1" hidden="1" customHeight="1"/>
    <row r="845" ht="8.1" hidden="1" customHeight="1"/>
    <row r="846" ht="8.1" hidden="1" customHeight="1"/>
    <row r="847" ht="8.1" hidden="1" customHeight="1"/>
    <row r="848" ht="8.1" hidden="1" customHeight="1"/>
    <row r="849" ht="8.1" hidden="1" customHeight="1"/>
    <row r="850" ht="8.1" hidden="1" customHeight="1"/>
    <row r="851" ht="8.1" hidden="1" customHeight="1"/>
    <row r="852" ht="8.1" hidden="1" customHeight="1"/>
    <row r="853" ht="8.1" hidden="1" customHeight="1"/>
    <row r="854" ht="8.1" hidden="1" customHeight="1"/>
    <row r="855" ht="8.1" hidden="1" customHeight="1"/>
    <row r="856" ht="8.1" hidden="1" customHeight="1"/>
    <row r="857" ht="8.1" hidden="1" customHeight="1"/>
    <row r="858" ht="8.1" hidden="1" customHeight="1"/>
    <row r="859" ht="8.1" hidden="1" customHeight="1"/>
    <row r="860" ht="8.1" hidden="1" customHeight="1"/>
    <row r="861" ht="8.1" hidden="1" customHeight="1"/>
    <row r="862" ht="8.1" hidden="1" customHeight="1"/>
    <row r="863" ht="8.1" hidden="1" customHeight="1"/>
    <row r="864" ht="8.1" hidden="1" customHeight="1"/>
    <row r="865" ht="8.1" hidden="1" customHeight="1"/>
    <row r="866" ht="8.1" hidden="1" customHeight="1"/>
    <row r="867" ht="8.1" hidden="1" customHeight="1"/>
    <row r="868" ht="8.1" hidden="1" customHeight="1"/>
    <row r="869" ht="8.1" hidden="1" customHeight="1"/>
    <row r="870" ht="8.1" hidden="1" customHeight="1"/>
    <row r="871" ht="8.1" hidden="1" customHeight="1"/>
    <row r="872" ht="8.1" hidden="1" customHeight="1"/>
    <row r="873" ht="8.1" hidden="1" customHeight="1"/>
    <row r="874" ht="8.1" hidden="1" customHeight="1"/>
    <row r="875" ht="8.1" hidden="1" customHeight="1"/>
    <row r="876" ht="8.1" hidden="1" customHeight="1"/>
    <row r="877" ht="8.1" hidden="1" customHeight="1"/>
    <row r="878" ht="8.1" hidden="1" customHeight="1"/>
    <row r="879" ht="8.1" hidden="1" customHeight="1"/>
    <row r="880" ht="8.1" hidden="1" customHeight="1"/>
    <row r="881" ht="8.1" hidden="1" customHeight="1"/>
    <row r="882" ht="8.1" hidden="1" customHeight="1"/>
    <row r="883" ht="8.1" hidden="1" customHeight="1"/>
    <row r="884" ht="8.1" hidden="1" customHeight="1"/>
    <row r="885" ht="8.1" hidden="1" customHeight="1"/>
    <row r="886" ht="8.1" hidden="1" customHeight="1"/>
    <row r="887" ht="8.1" hidden="1" customHeight="1"/>
    <row r="888" ht="8.1" hidden="1" customHeight="1"/>
    <row r="889" ht="8.1" hidden="1" customHeight="1"/>
    <row r="890" ht="8.1" hidden="1" customHeight="1"/>
    <row r="891" ht="8.1" hidden="1" customHeight="1"/>
    <row r="892" ht="8.1" hidden="1" customHeight="1"/>
    <row r="893" ht="8.1" hidden="1" customHeight="1"/>
    <row r="894" ht="8.1" hidden="1" customHeight="1"/>
    <row r="895" ht="8.1" hidden="1" customHeight="1"/>
    <row r="896" ht="8.1" hidden="1" customHeight="1"/>
    <row r="897" ht="8.1" hidden="1" customHeight="1"/>
    <row r="898" ht="8.1" hidden="1" customHeight="1"/>
    <row r="899" ht="8.1" hidden="1" customHeight="1"/>
    <row r="900" ht="8.1" hidden="1" customHeight="1"/>
    <row r="901" ht="8.1" hidden="1" customHeight="1"/>
    <row r="902" ht="8.1" hidden="1" customHeight="1"/>
    <row r="903" ht="8.1" hidden="1" customHeight="1"/>
    <row r="904" ht="8.1" hidden="1" customHeight="1"/>
    <row r="905" ht="8.1" hidden="1" customHeight="1"/>
    <row r="906" ht="8.1" hidden="1" customHeight="1"/>
    <row r="907" ht="8.1" hidden="1" customHeight="1"/>
    <row r="908" ht="8.1" hidden="1" customHeight="1"/>
    <row r="909" ht="8.1" hidden="1" customHeight="1"/>
    <row r="910" ht="8.1" hidden="1" customHeight="1"/>
    <row r="911" ht="8.1" hidden="1" customHeight="1"/>
    <row r="912" ht="8.1" hidden="1" customHeight="1"/>
    <row r="913" ht="8.1" hidden="1" customHeight="1"/>
    <row r="914" ht="8.1" hidden="1" customHeight="1"/>
    <row r="915" ht="8.1" hidden="1" customHeight="1"/>
    <row r="916" ht="8.1" hidden="1" customHeight="1"/>
    <row r="917" ht="8.1" hidden="1" customHeight="1"/>
    <row r="918" ht="8.1" hidden="1" customHeight="1"/>
    <row r="919" ht="8.1" hidden="1" customHeight="1"/>
    <row r="920" ht="8.1" hidden="1" customHeight="1"/>
    <row r="921" ht="8.1" hidden="1" customHeight="1"/>
    <row r="922" ht="8.1" hidden="1" customHeight="1"/>
    <row r="923" ht="8.1" hidden="1" customHeight="1"/>
    <row r="924" ht="8.1" hidden="1" customHeight="1"/>
    <row r="925" ht="8.1" hidden="1" customHeight="1"/>
    <row r="926" ht="8.1" hidden="1" customHeight="1"/>
    <row r="927" ht="8.1" hidden="1" customHeight="1"/>
    <row r="928" ht="8.1" hidden="1" customHeight="1"/>
    <row r="929" ht="8.1" hidden="1" customHeight="1"/>
    <row r="930" ht="8.1" hidden="1" customHeight="1"/>
    <row r="931" ht="8.1" hidden="1" customHeight="1"/>
    <row r="932" ht="8.1" hidden="1" customHeight="1"/>
    <row r="933" ht="8.1" hidden="1" customHeight="1"/>
    <row r="934" ht="8.1" hidden="1" customHeight="1"/>
    <row r="935" ht="8.1" hidden="1" customHeight="1"/>
    <row r="936" ht="8.1" hidden="1" customHeight="1"/>
    <row r="937" ht="8.1" hidden="1" customHeight="1"/>
    <row r="938" ht="8.1" hidden="1" customHeight="1"/>
    <row r="939" ht="8.1" hidden="1" customHeight="1"/>
    <row r="940" ht="8.1" hidden="1" customHeight="1"/>
    <row r="941" ht="8.1" hidden="1" customHeight="1"/>
    <row r="942" ht="8.1" hidden="1" customHeight="1"/>
    <row r="943" ht="8.1" hidden="1" customHeight="1"/>
    <row r="944" ht="8.1" hidden="1" customHeight="1"/>
    <row r="945" ht="8.1" hidden="1" customHeight="1"/>
    <row r="946" ht="8.1" hidden="1" customHeight="1"/>
    <row r="947" ht="8.1" hidden="1" customHeight="1"/>
    <row r="948" ht="8.1" hidden="1" customHeight="1"/>
    <row r="949" ht="8.1" hidden="1" customHeight="1"/>
    <row r="950" ht="8.1" hidden="1" customHeight="1"/>
    <row r="951" ht="8.1" hidden="1" customHeight="1"/>
    <row r="952" ht="8.1" hidden="1" customHeight="1"/>
    <row r="953" ht="8.1" hidden="1" customHeight="1"/>
    <row r="954" ht="8.1" hidden="1" customHeight="1"/>
    <row r="955" ht="8.1" hidden="1" customHeight="1"/>
    <row r="956" ht="8.1" hidden="1" customHeight="1"/>
    <row r="957" ht="8.1" hidden="1" customHeight="1"/>
    <row r="958" ht="8.1" hidden="1" customHeight="1"/>
    <row r="959" ht="8.1" hidden="1" customHeight="1"/>
    <row r="960" ht="8.1" hidden="1" customHeight="1"/>
    <row r="961" ht="8.1" hidden="1" customHeight="1"/>
    <row r="962" ht="8.1" hidden="1" customHeight="1"/>
    <row r="963" ht="8.1" hidden="1" customHeight="1"/>
    <row r="964" ht="8.1" hidden="1" customHeight="1"/>
    <row r="965" ht="8.1" hidden="1" customHeight="1"/>
    <row r="966" ht="8.1" hidden="1" customHeight="1"/>
    <row r="967" ht="8.1" hidden="1" customHeight="1"/>
    <row r="968" ht="8.1" hidden="1" customHeight="1"/>
    <row r="969" ht="8.1" hidden="1" customHeight="1"/>
    <row r="970" ht="8.1" hidden="1" customHeight="1"/>
    <row r="971" ht="8.1" hidden="1" customHeight="1"/>
    <row r="972" ht="8.1" hidden="1" customHeight="1"/>
    <row r="973" ht="8.1" hidden="1" customHeight="1"/>
    <row r="974" ht="8.1" hidden="1" customHeight="1"/>
    <row r="975" ht="8.1" hidden="1" customHeight="1"/>
    <row r="976" ht="8.1" hidden="1" customHeight="1"/>
    <row r="977" ht="8.1" hidden="1" customHeight="1"/>
    <row r="978" ht="8.1" hidden="1" customHeight="1"/>
    <row r="979" ht="8.1" hidden="1" customHeight="1"/>
    <row r="980" ht="8.1" hidden="1" customHeight="1"/>
    <row r="981" ht="8.1" hidden="1" customHeight="1"/>
    <row r="982" ht="8.1" hidden="1" customHeight="1"/>
    <row r="983" ht="8.1" hidden="1" customHeight="1"/>
    <row r="984" ht="8.1" hidden="1" customHeight="1"/>
    <row r="985" ht="8.1" hidden="1" customHeight="1"/>
    <row r="986" ht="8.1" hidden="1" customHeight="1"/>
    <row r="987" ht="8.1" hidden="1" customHeight="1"/>
    <row r="988" ht="8.1" hidden="1" customHeight="1"/>
    <row r="989" ht="8.1" hidden="1" customHeight="1"/>
    <row r="990" ht="8.1" hidden="1" customHeight="1"/>
    <row r="991" ht="8.1" hidden="1" customHeight="1"/>
    <row r="992" ht="8.1" hidden="1" customHeight="1"/>
    <row r="993" ht="8.1" hidden="1" customHeight="1"/>
    <row r="994" ht="8.1" hidden="1" customHeight="1"/>
    <row r="995" ht="8.1" hidden="1" customHeight="1"/>
  </sheetData>
  <sheetProtection algorithmName="SHA-512" hashValue="rxX2bwpnwbPmzQB1MAlWktoHoZtcCuCYLvoh87zbgKcz/101zeV6c81WY+eO0x8fXqmO38iBHVrnvoDs+XdTlg==" saltValue="JuKV0Q3tm8sDAO7WSLSRuA==" spinCount="100000" sheet="1" formatCells="0"/>
  <mergeCells count="235">
    <mergeCell ref="CS106:CS109"/>
    <mergeCell ref="CS110:CS112"/>
    <mergeCell ref="CS113:CS115"/>
    <mergeCell ref="CS116:CS118"/>
    <mergeCell ref="G20:L38"/>
    <mergeCell ref="E20:F38"/>
    <mergeCell ref="BW30:CA32"/>
    <mergeCell ref="CB30:CF32"/>
    <mergeCell ref="CG30:CK32"/>
    <mergeCell ref="BH30:BV32"/>
    <mergeCell ref="X20:AJ29"/>
    <mergeCell ref="M20:W29"/>
    <mergeCell ref="AK30:BG32"/>
    <mergeCell ref="X30:AJ38"/>
    <mergeCell ref="M30:W38"/>
    <mergeCell ref="AM25:BG27"/>
    <mergeCell ref="BH20:BV22"/>
    <mergeCell ref="BH25:BV27"/>
    <mergeCell ref="BW20:CA29"/>
    <mergeCell ref="CB20:CF29"/>
    <mergeCell ref="AK33:BG36"/>
    <mergeCell ref="BH33:BV38"/>
    <mergeCell ref="AR37:AS38"/>
    <mergeCell ref="AT37:BD38"/>
    <mergeCell ref="AW12:BF13"/>
    <mergeCell ref="AW8:BA9"/>
    <mergeCell ref="BB8:BF9"/>
    <mergeCell ref="AX5:BF6"/>
    <mergeCell ref="AQ12:AV13"/>
    <mergeCell ref="BB10:BF11"/>
    <mergeCell ref="AQ10:AV11"/>
    <mergeCell ref="AW10:BA11"/>
    <mergeCell ref="AM20:BG22"/>
    <mergeCell ref="AK15:BG19"/>
    <mergeCell ref="AL5:AW6"/>
    <mergeCell ref="BG5:BP6"/>
    <mergeCell ref="AA5:AK6"/>
    <mergeCell ref="AQ8:AV9"/>
    <mergeCell ref="BO12:BV13"/>
    <mergeCell ref="BH15:BV19"/>
    <mergeCell ref="AK20:AL22"/>
    <mergeCell ref="BN8:CK9"/>
    <mergeCell ref="BW12:CH13"/>
    <mergeCell ref="CI12:CK13"/>
    <mergeCell ref="BW15:CK16"/>
    <mergeCell ref="CB17:CF19"/>
    <mergeCell ref="BW17:CA19"/>
    <mergeCell ref="CG17:CK19"/>
    <mergeCell ref="AK37:AQ38"/>
    <mergeCell ref="AL28:AO29"/>
    <mergeCell ref="BI28:BS29"/>
    <mergeCell ref="AK25:AL27"/>
    <mergeCell ref="CB33:CF38"/>
    <mergeCell ref="BW33:CA38"/>
    <mergeCell ref="CG33:CK38"/>
    <mergeCell ref="BE37:BG38"/>
    <mergeCell ref="AP28:BB29"/>
    <mergeCell ref="CG20:CK29"/>
    <mergeCell ref="AP23:BB24"/>
    <mergeCell ref="AL23:AO24"/>
    <mergeCell ref="BI23:BS24"/>
    <mergeCell ref="E110:G112"/>
    <mergeCell ref="H106:W109"/>
    <mergeCell ref="BH110:CC112"/>
    <mergeCell ref="CB42:CF46"/>
    <mergeCell ref="E116:G118"/>
    <mergeCell ref="CD113:CK115"/>
    <mergeCell ref="E113:G115"/>
    <mergeCell ref="CD110:CK112"/>
    <mergeCell ref="AK116:BG118"/>
    <mergeCell ref="CB73:CF75"/>
    <mergeCell ref="CD116:CK118"/>
    <mergeCell ref="X110:AJ112"/>
    <mergeCell ref="BW42:CA46"/>
    <mergeCell ref="E98:CK102"/>
    <mergeCell ref="BS92:BU93"/>
    <mergeCell ref="AK106:BG109"/>
    <mergeCell ref="BH106:CC109"/>
    <mergeCell ref="E106:G109"/>
    <mergeCell ref="M91:W97"/>
    <mergeCell ref="AW43:BF45"/>
    <mergeCell ref="AK110:BG112"/>
    <mergeCell ref="X116:AJ118"/>
    <mergeCell ref="BH116:CC118"/>
    <mergeCell ref="X113:AJ115"/>
    <mergeCell ref="AP66:AT67"/>
    <mergeCell ref="M51:W54"/>
    <mergeCell ref="BJ52:BQ53"/>
    <mergeCell ref="M42:W46"/>
    <mergeCell ref="AK47:BG48"/>
    <mergeCell ref="AK49:BG50"/>
    <mergeCell ref="AS43:AV45"/>
    <mergeCell ref="AK113:BG115"/>
    <mergeCell ref="BH113:CC115"/>
    <mergeCell ref="CB70:CF72"/>
    <mergeCell ref="CB91:CF97"/>
    <mergeCell ref="X106:AJ109"/>
    <mergeCell ref="BW91:CA97"/>
    <mergeCell ref="BR78:BT79"/>
    <mergeCell ref="BJ78:BQ79"/>
    <mergeCell ref="BW73:CA75"/>
    <mergeCell ref="X70:AJ75"/>
    <mergeCell ref="BH70:BV72"/>
    <mergeCell ref="BH95:BM96"/>
    <mergeCell ref="BN94:BR94"/>
    <mergeCell ref="BH92:BM93"/>
    <mergeCell ref="M81:W84"/>
    <mergeCell ref="AK70:BG72"/>
    <mergeCell ref="BM60:BN61"/>
    <mergeCell ref="E39:F46"/>
    <mergeCell ref="G39:L46"/>
    <mergeCell ref="E47:F54"/>
    <mergeCell ref="G47:L54"/>
    <mergeCell ref="M47:W50"/>
    <mergeCell ref="X51:AJ54"/>
    <mergeCell ref="M39:W41"/>
    <mergeCell ref="BH39:BV41"/>
    <mergeCell ref="M55:W56"/>
    <mergeCell ref="BR52:BT53"/>
    <mergeCell ref="E3:CK4"/>
    <mergeCell ref="BH73:BV75"/>
    <mergeCell ref="BW70:CA72"/>
    <mergeCell ref="AK64:AT65"/>
    <mergeCell ref="AK66:AO67"/>
    <mergeCell ref="BW55:CA56"/>
    <mergeCell ref="BH55:BV56"/>
    <mergeCell ref="BH58:BN59"/>
    <mergeCell ref="CB39:CF41"/>
    <mergeCell ref="CG39:CK41"/>
    <mergeCell ref="X39:AJ41"/>
    <mergeCell ref="AK39:BG41"/>
    <mergeCell ref="AK51:BG52"/>
    <mergeCell ref="BT60:BV61"/>
    <mergeCell ref="E70:F75"/>
    <mergeCell ref="CB55:CF56"/>
    <mergeCell ref="BL43:BO45"/>
    <mergeCell ref="BJ60:BL61"/>
    <mergeCell ref="AN68:BG69"/>
    <mergeCell ref="AK55:BG56"/>
    <mergeCell ref="AL53:AP54"/>
    <mergeCell ref="AQ53:BE54"/>
    <mergeCell ref="BW47:CA50"/>
    <mergeCell ref="CG73:CK75"/>
    <mergeCell ref="CG70:CK72"/>
    <mergeCell ref="CB81:CF84"/>
    <mergeCell ref="BW81:CA84"/>
    <mergeCell ref="CG81:CK84"/>
    <mergeCell ref="AK60:AT61"/>
    <mergeCell ref="AK62:AO63"/>
    <mergeCell ref="BA62:BG63"/>
    <mergeCell ref="BH81:BV84"/>
    <mergeCell ref="DG26:DN26"/>
    <mergeCell ref="BJ65:BL66"/>
    <mergeCell ref="BM65:BN66"/>
    <mergeCell ref="BO65:BS66"/>
    <mergeCell ref="BT65:BV66"/>
    <mergeCell ref="BH47:BV50"/>
    <mergeCell ref="BW39:CA41"/>
    <mergeCell ref="CG42:CK46"/>
    <mergeCell ref="BH63:BN64"/>
    <mergeCell ref="CG47:CK50"/>
    <mergeCell ref="CG51:CK54"/>
    <mergeCell ref="CG57:CK69"/>
    <mergeCell ref="CG55:CK56"/>
    <mergeCell ref="DD26:DF26"/>
    <mergeCell ref="BH68:BV69"/>
    <mergeCell ref="BO60:BS61"/>
    <mergeCell ref="BW51:CA54"/>
    <mergeCell ref="CB47:CF50"/>
    <mergeCell ref="CB51:CF54"/>
    <mergeCell ref="BW57:CA69"/>
    <mergeCell ref="CB57:CF69"/>
    <mergeCell ref="M70:W72"/>
    <mergeCell ref="M85:W90"/>
    <mergeCell ref="X85:AJ90"/>
    <mergeCell ref="E76:F97"/>
    <mergeCell ref="M57:W69"/>
    <mergeCell ref="G55:L69"/>
    <mergeCell ref="AK57:BG59"/>
    <mergeCell ref="AP62:AT63"/>
    <mergeCell ref="AU62:AZ63"/>
    <mergeCell ref="AU66:AZ67"/>
    <mergeCell ref="X57:AJ69"/>
    <mergeCell ref="BA66:BG67"/>
    <mergeCell ref="AK68:AM69"/>
    <mergeCell ref="M73:W75"/>
    <mergeCell ref="X81:AJ84"/>
    <mergeCell ref="AK81:BG84"/>
    <mergeCell ref="BN92:BR93"/>
    <mergeCell ref="BN91:BR91"/>
    <mergeCell ref="BW76:CA80"/>
    <mergeCell ref="CD106:CK109"/>
    <mergeCell ref="CB76:CF80"/>
    <mergeCell ref="CG76:CK80"/>
    <mergeCell ref="X76:AJ80"/>
    <mergeCell ref="M76:W80"/>
    <mergeCell ref="AK76:BG78"/>
    <mergeCell ref="BH76:BV77"/>
    <mergeCell ref="AK79:BG80"/>
    <mergeCell ref="AU94:AZ95"/>
    <mergeCell ref="BN97:BR97"/>
    <mergeCell ref="CG91:CK97"/>
    <mergeCell ref="CG85:CK90"/>
    <mergeCell ref="BN95:BR96"/>
    <mergeCell ref="BS95:BU96"/>
    <mergeCell ref="BH85:BV90"/>
    <mergeCell ref="BW85:CA90"/>
    <mergeCell ref="CB85:CF90"/>
    <mergeCell ref="BA94:BB95"/>
    <mergeCell ref="AK91:BG93"/>
    <mergeCell ref="AK85:BG90"/>
    <mergeCell ref="E103:L105"/>
    <mergeCell ref="BR43:BT45"/>
    <mergeCell ref="H110:W112"/>
    <mergeCell ref="H113:W115"/>
    <mergeCell ref="H116:W118"/>
    <mergeCell ref="R12:AN13"/>
    <mergeCell ref="R8:AN11"/>
    <mergeCell ref="Q10:Q11"/>
    <mergeCell ref="Q12:Q13"/>
    <mergeCell ref="F10:P11"/>
    <mergeCell ref="F12:P13"/>
    <mergeCell ref="G76:L97"/>
    <mergeCell ref="E55:F69"/>
    <mergeCell ref="E15:L19"/>
    <mergeCell ref="M15:W19"/>
    <mergeCell ref="X42:AJ46"/>
    <mergeCell ref="AN43:AR45"/>
    <mergeCell ref="X15:AJ19"/>
    <mergeCell ref="X47:AJ50"/>
    <mergeCell ref="AK73:BG75"/>
    <mergeCell ref="X91:AJ97"/>
    <mergeCell ref="AP94:AT95"/>
    <mergeCell ref="X55:AJ56"/>
    <mergeCell ref="G70:L75"/>
  </mergeCells>
  <phoneticPr fontId="20"/>
  <conditionalFormatting sqref="AU94:AZ95">
    <cfRule type="cellIs" dxfId="0" priority="1" stopIfTrue="1" operator="equal">
      <formula>"設定無"</formula>
    </cfRule>
  </conditionalFormatting>
  <dataValidations count="10">
    <dataValidation imeMode="off" allowBlank="1" showInputMessage="1" showErrorMessage="1" sqref="R12 AU94:AZ95 BN95:BR96 BN92:BR93 BJ78:BQ79 BJ65:BL66 BO65:BS66 BO60:BS61 BJ60:BL61 BJ52:BQ53 BL43:BO45 BI28:BS29 BI23:BS24" xr:uid="{00000000-0002-0000-0000-000001000000}"/>
    <dataValidation type="list" allowBlank="1" showInputMessage="1" showErrorMessage="1" sqref="CW38" xr:uid="{00000000-0002-0000-0000-000002000000}">
      <formula1>$CW$36:$CW$38</formula1>
    </dataValidation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AK68:AM69" xr:uid="{00000000-0002-0000-0000-00000A000000}">
      <formula1>$CO$67:$CO$68</formula1>
    </dataValidation>
    <dataValidation type="list" allowBlank="1" showInputMessage="1" showErrorMessage="1" sqref="X110:AJ118" xr:uid="{3A3B9134-CAFC-454D-9F33-EA434B2A9E42}">
      <formula1>$CU$112:$CU$115</formula1>
    </dataValidation>
    <dataValidation type="list" allowBlank="1" showInputMessage="1" showErrorMessage="1" sqref="E110:G118" xr:uid="{94E3D293-5C14-46F8-8B40-5D8DDB469B78}">
      <formula1>$CT$107:$CT$113</formula1>
    </dataValidation>
    <dataValidation type="list" allowBlank="1" showInputMessage="1" showErrorMessage="1" sqref="BW30:CA41 CG30:CK41 BW47:CA50 CG47:CK50 BW55:CA56 CG55:CK56 BW70:CA75 CG70:CK75 BW81:CA90 CG81:CK90" xr:uid="{8A27488D-30D1-427D-A045-33D54E297B59}">
      <formula1>$CR$26:$CR$27</formula1>
    </dataValidation>
  </dataValidations>
  <printOptions horizontalCentered="1"/>
  <pageMargins left="0.51" right="0.31" top="0.31" bottom="0.31" header="0.24" footer="0.1"/>
  <pageSetup paperSize="9" scale="89" orientation="portrait" r:id="rId1"/>
  <headerFooter alignWithMargins="0">
    <oddFooter>&amp;C版権所有：日本オーチス・エレベータ株式会社</oddFooter>
  </headerFooter>
  <ignoredErrors>
    <ignoredError sqref="AS43" unlockedFormula="1"/>
    <ignoredError sqref="CP5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UCMP-BOMCO_Ver.1_K</vt:lpstr>
      <vt:lpstr>'UCMP-BOMCO_Ver.1_K'!Print_Area</vt:lpstr>
      <vt:lpstr>'UCMP-BOMCO_Ver.1_K'!Print_Titles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2023-11-01T11:01:28Z</cp:lastPrinted>
  <dcterms:created xsi:type="dcterms:W3CDTF">2009-08-17T04:44:12Z</dcterms:created>
  <dcterms:modified xsi:type="dcterms:W3CDTF">2024-01-30T06:24:00Z</dcterms:modified>
</cp:coreProperties>
</file>