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シート見直し/●BOMCO/"/>
    </mc:Choice>
  </mc:AlternateContent>
  <xr:revisionPtr revIDLastSave="165" documentId="13_ncr:1_{A44851A3-9E35-48E1-A2CB-ADC62BAD4712}" xr6:coauthVersionLast="47" xr6:coauthVersionMax="47" xr10:uidLastSave="{69425F36-93D2-446F-A446-BE94439FFFBC}"/>
  <bookViews>
    <workbookView xWindow="-110" yWindow="-110" windowWidth="19420" windowHeight="11500" xr2:uid="{C7836410-5A63-46A5-B466-8673AA00E619}"/>
  </bookViews>
  <sheets>
    <sheet name="UCMP-BOMCO_Ver.7_S" sheetId="51" r:id="rId1"/>
  </sheets>
  <definedNames>
    <definedName name="_xlnm.Print_Area" localSheetId="0">'UCMP-BOMCO_Ver.7_S'!$E$3:$CK$117</definedName>
    <definedName name="_xlnm.Print_Titles" localSheetId="0">'UCMP-BOMCO_Ver.7_S'!$3:$19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Y115" i="51" l="1"/>
  <c r="CY114" i="51"/>
  <c r="CY113" i="51"/>
  <c r="CY112" i="51"/>
  <c r="CX115" i="51"/>
  <c r="CX114" i="51"/>
  <c r="CX113" i="51"/>
  <c r="CX112" i="51"/>
  <c r="CW115" i="51"/>
  <c r="CW114" i="51"/>
  <c r="CW113" i="51"/>
  <c r="CW112" i="51"/>
  <c r="CV115" i="51"/>
  <c r="CV114" i="51"/>
  <c r="CV113" i="51"/>
  <c r="CV112" i="51"/>
  <c r="CU115" i="51"/>
  <c r="CU114" i="51"/>
  <c r="CU113" i="51"/>
  <c r="CU112" i="51"/>
  <c r="BW20" i="51"/>
  <c r="H116" i="51"/>
  <c r="H114" i="51"/>
  <c r="H112" i="51"/>
  <c r="H110" i="51"/>
  <c r="H108" i="51"/>
  <c r="CQ62" i="51"/>
  <c r="CP62" i="51"/>
  <c r="CQ61" i="51"/>
  <c r="CP61" i="51"/>
  <c r="BW51" i="51"/>
  <c r="AQ53" i="51"/>
  <c r="CP56" i="51"/>
  <c r="CP55" i="51"/>
  <c r="CP54" i="51"/>
  <c r="CP57" i="51"/>
  <c r="CP53" i="51"/>
  <c r="CP52" i="51"/>
  <c r="CG74" i="51"/>
  <c r="AK64" i="51"/>
  <c r="BH63" i="51" s="1"/>
  <c r="AK60" i="51"/>
  <c r="BH58" i="51" s="1"/>
  <c r="AU66" i="51"/>
  <c r="AK66" i="51"/>
  <c r="AU62" i="51"/>
  <c r="AK62" i="51"/>
  <c r="CG51" i="51"/>
  <c r="AT37" i="51"/>
  <c r="AP23" i="51"/>
  <c r="BW89" i="51"/>
  <c r="AS43" i="51"/>
  <c r="AP28" i="51"/>
  <c r="CG20" i="51"/>
  <c r="BG5" i="51"/>
  <c r="CB74" i="51"/>
  <c r="BW74" i="51"/>
  <c r="CG42" i="51"/>
  <c r="CG89" i="51"/>
  <c r="BW42" i="51"/>
  <c r="CR62" i="51" l="1"/>
  <c r="CR61" i="51"/>
  <c r="BW57" i="51" l="1"/>
  <c r="CG57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Otis User</author>
  </authors>
  <commentList>
    <comment ref="AL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W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R10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書式設定変更可</t>
        </r>
      </text>
    </comment>
    <comment ref="AW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AW1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機種を選択
GeN2 P.R (2T)
Gen2 P.R (2.6T)
GeN2 B (2T)
GeN2 B (2.6T)
HT(ﾊｰﾄﾌﾙﾀﾜｰ）
※（）内はマシンタイプ</t>
        </r>
      </text>
    </comment>
    <comment ref="BW1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X2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基盤の型式若しくはプログラムバージョンを目視又は保守ツールにて確認する
</t>
        </r>
      </text>
    </comment>
    <comment ref="BI2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基盤に記入されている型番を記載する</t>
        </r>
      </text>
    </comment>
    <comment ref="BI28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保守ツールを用いてプログラムVer.を確認する。
</t>
        </r>
      </text>
    </comment>
    <comment ref="BJ5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</t>
        </r>
      </text>
    </comment>
    <comment ref="BJ76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N90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AU92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銘板に記載されている停止距離を記入</t>
        </r>
      </text>
    </comment>
    <comment ref="BN93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</commentList>
</comments>
</file>

<file path=xl/sharedStrings.xml><?xml version="1.0" encoding="utf-8"?>
<sst xmlns="http://schemas.openxmlformats.org/spreadsheetml/2006/main" count="335" uniqueCount="206">
  <si>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</si>
  <si>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</si>
  <si>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部品</t>
    <rPh sb="0" eb="2">
      <t>ブヒン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</si>
  <si>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</si>
  <si>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</si>
  <si>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</si>
  <si>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</si>
  <si>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</si>
  <si>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目視により確認する｡</t>
    <rPh sb="0" eb="2">
      <t>モクシ</t>
    </rPh>
    <rPh sb="5" eb="7">
      <t>カクニン</t>
    </rPh>
    <phoneticPr fontId="20"/>
  </si>
  <si>
    <t>長さ</t>
    <rPh sb="0" eb="1">
      <t>ナガ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</si>
  <si>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</si>
  <si>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動作確認</t>
    <rPh sb="0" eb="2">
      <t>ドウサ</t>
    </rPh>
    <rPh sb="2" eb="4">
      <t>カクニン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</si>
  <si>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</si>
  <si>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</si>
  <si>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</si>
  <si>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(2)</t>
  </si>
  <si>
    <t>昇降機番号 :</t>
    <rPh sb="0" eb="3">
      <t>ショウコウキ</t>
    </rPh>
    <rPh sb="3" eb="5">
      <t>バンゴウ</t>
    </rPh>
    <phoneticPr fontId="20"/>
  </si>
  <si>
    <t>制動距離:</t>
    <rPh sb="0" eb="2">
      <t>セイドウ</t>
    </rPh>
    <rPh sb="2" eb="4">
      <t>キョリ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</si>
  <si>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</si>
  <si>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</si>
  <si>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</si>
  <si>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規定値 :</t>
    <rPh sb="0" eb="2">
      <t>キテイ</t>
    </rPh>
    <rPh sb="2" eb="3">
      <t>チ</t>
    </rPh>
    <phoneticPr fontId="20"/>
  </si>
  <si>
    <t>(1)</t>
    <phoneticPr fontId="20"/>
  </si>
  <si>
    <t>(4)</t>
    <phoneticPr fontId="20"/>
  </si>
  <si>
    <t>(5)</t>
    <phoneticPr fontId="20"/>
  </si>
  <si>
    <t>mm</t>
    <phoneticPr fontId="20"/>
  </si>
  <si>
    <t>mm</t>
    <phoneticPr fontId="20"/>
  </si>
  <si>
    <t>(3)</t>
    <phoneticPr fontId="20"/>
  </si>
  <si>
    <t>号機</t>
    <rPh sb="0" eb="2">
      <t>ゴウキ</t>
    </rPh>
    <phoneticPr fontId="20"/>
  </si>
  <si>
    <t>mm</t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</si>
  <si>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</si>
  <si>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</si>
  <si>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</si>
  <si>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mm</t>
    <phoneticPr fontId="20"/>
  </si>
  <si>
    <t>要重点点検</t>
    <rPh sb="0" eb="1">
      <t>ヨウ</t>
    </rPh>
    <rPh sb="1" eb="3">
      <t>ジュウテン</t>
    </rPh>
    <rPh sb="3" eb="5">
      <t>テンケン</t>
    </rPh>
    <phoneticPr fontId="20"/>
  </si>
  <si>
    <t>巻上機</t>
    <rPh sb="0" eb="2">
      <t>マキアゲ</t>
    </rPh>
    <rPh sb="2" eb="3">
      <t>キ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</si>
  <si>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</si>
  <si>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ー</t>
    <phoneticPr fontId="20"/>
  </si>
  <si>
    <t>ー</t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</si>
  <si>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</si>
  <si>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規定値:</t>
    <rPh sb="0" eb="3">
      <t>キテイチ</t>
    </rPh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</si>
  <si>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</si>
  <si>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過度の変形があること。</t>
    <rPh sb="0" eb="2">
      <t>カド</t>
    </rPh>
    <rPh sb="3" eb="5">
      <t>ヘンケイ</t>
    </rPh>
    <phoneticPr fontId="20"/>
  </si>
  <si>
    <t>型式</t>
    <rPh sb="0" eb="2">
      <t>カタシキ</t>
    </rPh>
    <phoneticPr fontId="20"/>
  </si>
  <si>
    <t>作動の状況</t>
    <rPh sb="0" eb="2">
      <t>サドウ</t>
    </rPh>
    <rPh sb="3" eb="5">
      <t>ジョウキョウ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</si>
  <si>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</si>
  <si>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</si>
  <si>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</si>
  <si>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</si>
  <si>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</si>
  <si>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停止距離が規定距離を超えていること。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phoneticPr fontId="20"/>
  </si>
  <si>
    <r>
      <t>m</t>
    </r>
    <r>
      <rPr>
        <sz val="11"/>
        <rFont val="ＭＳ Ｐゴシック"/>
        <family val="3"/>
        <charset val="128"/>
      </rPr>
      <t>/min</t>
    </r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</si>
  <si>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</si>
  <si>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</si>
  <si>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ｋｇ</t>
    <phoneticPr fontId="20"/>
  </si>
  <si>
    <t>積載量 :</t>
    <rPh sb="0" eb="3">
      <t>セキサイリョウ</t>
    </rPh>
    <phoneticPr fontId="20"/>
  </si>
  <si>
    <t>定格速度 :</t>
    <rPh sb="0" eb="2">
      <t>テイカク</t>
    </rPh>
    <rPh sb="2" eb="4">
      <t>ソクド</t>
    </rPh>
    <phoneticPr fontId="20"/>
  </si>
  <si>
    <t>認定番号</t>
    <rPh sb="0" eb="2">
      <t>ニンテイ</t>
    </rPh>
    <rPh sb="2" eb="4">
      <t>バンゴウ</t>
    </rPh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</si>
  <si>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</si>
  <si>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型式：</t>
    <rPh sb="0" eb="2">
      <t>カタシキ</t>
    </rPh>
    <phoneticPr fontId="20"/>
  </si>
  <si>
    <t>プログラム</t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</si>
  <si>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</si>
  <si>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</si>
  <si>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特定距離</t>
    <rPh sb="0" eb="2">
      <t>トクテイ</t>
    </rPh>
    <rPh sb="2" eb="4">
      <t>キョリ</t>
    </rPh>
    <phoneticPr fontId="20"/>
  </si>
  <si>
    <t>±60mm±10mm</t>
    <phoneticPr fontId="20"/>
  </si>
  <si>
    <t>±60mm±15mm</t>
    <phoneticPr fontId="20"/>
  </si>
  <si>
    <t>隙間が 0.45mmを超えること。（要是正）</t>
    <rPh sb="0" eb="2">
      <t>スキマ</t>
    </rPh>
    <rPh sb="11" eb="12">
      <t>コ</t>
    </rPh>
    <phoneticPr fontId="20"/>
  </si>
  <si>
    <t>mm</t>
    <phoneticPr fontId="20"/>
  </si>
  <si>
    <t>ENNNUN-1578</t>
    <phoneticPr fontId="20"/>
  </si>
  <si>
    <t>DBGPR-2</t>
    <phoneticPr fontId="20"/>
  </si>
  <si>
    <t>JAA31477CAA</t>
    <phoneticPr fontId="20"/>
  </si>
  <si>
    <t>-</t>
    <phoneticPr fontId="20"/>
  </si>
  <si>
    <t>-</t>
    <phoneticPr fontId="20"/>
  </si>
  <si>
    <t>-</t>
    <phoneticPr fontId="20"/>
  </si>
  <si>
    <t>-</t>
    <phoneticPr fontId="20"/>
  </si>
  <si>
    <t>〇</t>
    <phoneticPr fontId="20"/>
  </si>
  <si>
    <t>ー</t>
    <phoneticPr fontId="20"/>
  </si>
  <si>
    <t>リレー</t>
    <phoneticPr fontId="20"/>
  </si>
  <si>
    <t>（</t>
    <phoneticPr fontId="20"/>
  </si>
  <si>
    <t>）</t>
    <phoneticPr fontId="20"/>
  </si>
  <si>
    <t>機　種 :</t>
    <rPh sb="0" eb="1">
      <t>キ</t>
    </rPh>
    <rPh sb="2" eb="3">
      <t>シュ</t>
    </rPh>
    <phoneticPr fontId="20"/>
  </si>
  <si>
    <t>前　回:</t>
    <rPh sb="0" eb="1">
      <t>マエ</t>
    </rPh>
    <rPh sb="2" eb="3">
      <t>カイ</t>
    </rPh>
    <phoneticPr fontId="20"/>
  </si>
  <si>
    <t>mm未満であること｡</t>
    <rPh sb="2" eb="4">
      <t>ミマン</t>
    </rPh>
    <phoneticPr fontId="20"/>
  </si>
  <si>
    <t>-</t>
    <phoneticPr fontId="20"/>
  </si>
  <si>
    <t>-</t>
    <phoneticPr fontId="20"/>
  </si>
  <si>
    <t>GeN2 P.R(2T)</t>
    <phoneticPr fontId="20"/>
  </si>
  <si>
    <t>GeN2 B(2T)</t>
    <phoneticPr fontId="20"/>
  </si>
  <si>
    <t>GeN2 B(2.6T)</t>
    <phoneticPr fontId="20"/>
  </si>
  <si>
    <t>GeN2 P.R(2.6T)</t>
    <phoneticPr fontId="20"/>
  </si>
  <si>
    <t>R.P(2T)</t>
    <phoneticPr fontId="20"/>
  </si>
  <si>
    <t>R.P(2.6T)</t>
    <phoneticPr fontId="20"/>
  </si>
  <si>
    <t>B(2T)</t>
    <phoneticPr fontId="20"/>
  </si>
  <si>
    <t>B(2.6T)</t>
    <phoneticPr fontId="20"/>
  </si>
  <si>
    <t>-</t>
    <phoneticPr fontId="20"/>
  </si>
  <si>
    <t>-</t>
    <phoneticPr fontId="20"/>
  </si>
  <si>
    <t>-</t>
    <phoneticPr fontId="20"/>
  </si>
  <si>
    <t>型式：</t>
    <rPh sb="0" eb="2">
      <t>カタシキ</t>
    </rPh>
    <phoneticPr fontId="20"/>
  </si>
  <si>
    <t>●</t>
    <phoneticPr fontId="20"/>
  </si>
  <si>
    <t>JAA26807CEZ144</t>
    <phoneticPr fontId="20"/>
  </si>
  <si>
    <t>JAA26807CEZ144</t>
    <phoneticPr fontId="20"/>
  </si>
  <si>
    <t>JAA26807CEZ144</t>
    <phoneticPr fontId="20"/>
  </si>
  <si>
    <t>JAA26807CEZ144</t>
    <phoneticPr fontId="20"/>
  </si>
  <si>
    <t>JAA26807CEZ144</t>
    <phoneticPr fontId="20"/>
  </si>
  <si>
    <t>基板の型式</t>
    <rPh sb="0" eb="2">
      <t>キバン</t>
    </rPh>
    <rPh sb="3" eb="5">
      <t>カタシキ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</si>
  <si>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4">
      <t>ドウ</t>
    </rPh>
    <rPh sb="14" eb="15">
      <t>イツ</t>
    </rPh>
    <phoneticPr fontId="20"/>
  </si>
  <si>
    <t>ﾌﾟﾛｸﾞﾗﾑが大臣認定を受けた型式と同一でないこと。</t>
    <rPh sb="8" eb="10">
      <t>ダイジン</t>
    </rPh>
    <rPh sb="10" eb="12">
      <t>ニンテイ</t>
    </rPh>
    <rPh sb="13" eb="14">
      <t>ウ</t>
    </rPh>
    <rPh sb="16" eb="18">
      <t>カタシキ</t>
    </rPh>
    <rPh sb="19" eb="21">
      <t>ドウイツ</t>
    </rPh>
    <phoneticPr fontId="20"/>
  </si>
  <si>
    <t>(6)</t>
    <phoneticPr fontId="20"/>
  </si>
  <si>
    <t>ブレーキ</t>
    <phoneticPr fontId="20"/>
  </si>
  <si>
    <t>BY</t>
    <phoneticPr fontId="20"/>
  </si>
  <si>
    <t>UDX</t>
    <phoneticPr fontId="20"/>
  </si>
  <si>
    <t>規定部品の動作回数又は経過時間が
規定値を超えていること｡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7" eb="19">
      <t>キテイ</t>
    </rPh>
    <rPh sb="19" eb="20">
      <t>チ</t>
    </rPh>
    <rPh sb="21" eb="22">
      <t>コ</t>
    </rPh>
    <phoneticPr fontId="20"/>
  </si>
  <si>
    <t>年経過</t>
    <rPh sb="0" eb="1">
      <t>ネン</t>
    </rPh>
    <rPh sb="1" eb="3">
      <t>ケイカ</t>
    </rPh>
    <phoneticPr fontId="20"/>
  </si>
  <si>
    <t>万回到達</t>
    <rPh sb="0" eb="2">
      <t>マンカイ</t>
    </rPh>
    <rPh sb="2" eb="4">
      <t>トウタツ</t>
    </rPh>
    <phoneticPr fontId="20"/>
  </si>
  <si>
    <t>万回</t>
    <rPh sb="0" eb="2">
      <t>マンカイ</t>
    </rPh>
    <phoneticPr fontId="20"/>
  </si>
  <si>
    <t>年</t>
    <rPh sb="0" eb="1">
      <t>ネン</t>
    </rPh>
    <phoneticPr fontId="20"/>
  </si>
  <si>
    <t>S1,S2,UDX</t>
    <phoneticPr fontId="20"/>
  </si>
  <si>
    <t>電源</t>
    <rPh sb="0" eb="2">
      <t>デンゲン</t>
    </rPh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</si>
  <si>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</si>
  <si>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</si>
  <si>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つま先保護板</t>
    <rPh sb="2" eb="3">
      <t>サキ</t>
    </rPh>
    <rPh sb="3" eb="5">
      <t>ホゴ</t>
    </rPh>
    <rPh sb="5" eb="6">
      <t>バン</t>
    </rPh>
    <phoneticPr fontId="20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</si>
  <si>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0"/>
  </si>
  <si>
    <t>規定部品の型式</t>
    <rPh sb="0" eb="2">
      <t>キテイ</t>
    </rPh>
    <rPh sb="2" eb="4">
      <t>ブヒン</t>
    </rPh>
    <rPh sb="5" eb="7">
      <t>カタシキ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</si>
  <si>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</si>
  <si>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</si>
  <si>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</si>
  <si>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HT</t>
    <phoneticPr fontId="20"/>
  </si>
  <si>
    <t>GeN2 Life</t>
    <phoneticPr fontId="20"/>
  </si>
  <si>
    <t>ﾌﾟﾛｸﾞﾗﾑﾊﾞｰｼﾞｮﾝ</t>
    <phoneticPr fontId="20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</si>
  <si>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0"/>
  </si>
  <si>
    <t>ﾄﾞｱｿﾞｰﾝ外で走行中に戸開状態にして模擬した場合の動作を確認する。</t>
    <rPh sb="7" eb="8">
      <t>ガイ</t>
    </rPh>
    <rPh sb="9" eb="12">
      <t>ソウコウチュウ</t>
    </rPh>
    <rPh sb="13" eb="14">
      <t>ト</t>
    </rPh>
    <rPh sb="14" eb="15">
      <t>カイ</t>
    </rPh>
    <rPh sb="15" eb="17">
      <t>ジョウタイ</t>
    </rPh>
    <rPh sb="20" eb="22">
      <t>モギ</t>
    </rPh>
    <rPh sb="24" eb="26">
      <t>バアイ</t>
    </rPh>
    <rPh sb="27" eb="29">
      <t>ドウサ</t>
    </rPh>
    <rPh sb="30" eb="32">
      <t>カクニン</t>
    </rPh>
    <phoneticPr fontId="20"/>
  </si>
  <si>
    <t>安全制御ﾌﾟﾛｸﾞﾗﾑ</t>
    <rPh sb="0" eb="2">
      <t>アンゼン</t>
    </rPh>
    <rPh sb="2" eb="4">
      <t>セイギョ</t>
    </rPh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</si>
  <si>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</si>
  <si>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ﾊﾟｯﾄﾞの厚さの状況</t>
    <rPh sb="6" eb="7">
      <t>アツ</t>
    </rPh>
    <rPh sb="9" eb="11">
      <t>ジョウキョウ</t>
    </rPh>
    <phoneticPr fontId="20"/>
  </si>
  <si>
    <t>ﾊﾟｯﾄﾞの状況</t>
    <rPh sb="6" eb="8">
      <t>ジョウキョウ</t>
    </rPh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</si>
  <si>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</si>
  <si>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ﾌﾞﾚｰｷ</t>
    <phoneticPr fontId="20"/>
  </si>
  <si>
    <t>ｼｰﾙ部から油が流出していること</t>
    <rPh sb="3" eb="4">
      <t>ブ</t>
    </rPh>
    <rPh sb="6" eb="7">
      <t>アブラ</t>
    </rPh>
    <rPh sb="8" eb="10">
      <t>リュウシュツ</t>
    </rPh>
    <phoneticPr fontId="20"/>
  </si>
  <si>
    <t>可動制動板とｺｲﾙｹｰｽの隙間を測定する。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</si>
  <si>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ﾌﾞﾚｰｷ開放時及び締結時の動作感知装置の接点信号を確認する。</t>
    <rPh sb="5" eb="7">
      <t>カイホウ</t>
    </rPh>
    <rPh sb="7" eb="8">
      <t>ジ</t>
    </rPh>
    <rPh sb="8" eb="9">
      <t>オヨ</t>
    </rPh>
    <rPh sb="10" eb="12">
      <t>テイケツ</t>
    </rPh>
    <rPh sb="12" eb="13">
      <t>ジ</t>
    </rPh>
    <rPh sb="14" eb="16">
      <t>ドウサ</t>
    </rPh>
    <rPh sb="16" eb="18">
      <t>カンチ</t>
    </rPh>
    <rPh sb="18" eb="20">
      <t>ソウチ</t>
    </rPh>
    <rPh sb="21" eb="23">
      <t>セッテン</t>
    </rPh>
    <rPh sb="23" eb="25">
      <t>シンゴウ</t>
    </rPh>
    <rPh sb="26" eb="28">
      <t>カクニン</t>
    </rPh>
    <phoneticPr fontId="20"/>
  </si>
  <si>
    <t>ﾌﾞﾚｰｷ両側制動を確認する｡（定格速度）</t>
    <rPh sb="5" eb="7">
      <t>リョウガワ</t>
    </rPh>
    <rPh sb="7" eb="9">
      <t>セイドウ</t>
    </rPh>
    <rPh sb="10" eb="12">
      <t>カクニン</t>
    </rPh>
    <rPh sb="16" eb="18">
      <t>テイカク</t>
    </rPh>
    <rPh sb="18" eb="20">
      <t>ソクド</t>
    </rPh>
    <phoneticPr fontId="20"/>
  </si>
  <si>
    <t>ﾌﾞﾚｰｷの開閉と接点信号が一致していないこと。</t>
    <rPh sb="6" eb="8">
      <t>カイヘイ</t>
    </rPh>
    <rPh sb="9" eb="11">
      <t>セッテン</t>
    </rPh>
    <rPh sb="11" eb="13">
      <t>シンゴウ</t>
    </rPh>
    <rPh sb="14" eb="16">
      <t>イッチ</t>
    </rPh>
    <phoneticPr fontId="20"/>
  </si>
  <si>
    <t>ﾊﾟｯﾄﾞに欠損､割れがあること。又は剥離していること｡</t>
    <rPh sb="6" eb="8">
      <t>ケッソン</t>
    </rPh>
    <rPh sb="9" eb="10">
      <t>ワ</t>
    </rPh>
    <rPh sb="17" eb="18">
      <t>マタ</t>
    </rPh>
    <rPh sb="19" eb="21">
      <t>ハクリ</t>
    </rPh>
    <phoneticPr fontId="20"/>
  </si>
  <si>
    <t>改善（予定）　年月</t>
    <rPh sb="0" eb="2">
      <t>カイゼン</t>
    </rPh>
    <rPh sb="3" eb="5">
      <t>ヨテイ</t>
    </rPh>
    <rPh sb="7" eb="8">
      <t>ネン</t>
    </rPh>
    <rPh sb="8" eb="9">
      <t>ツキ</t>
    </rPh>
    <phoneticPr fontId="20"/>
  </si>
  <si>
    <t>S1,S3</t>
    <phoneticPr fontId="20"/>
  </si>
  <si>
    <t>数式</t>
    <rPh sb="0" eb="2">
      <t>スウシキ</t>
    </rPh>
    <phoneticPr fontId="20"/>
  </si>
  <si>
    <t>入力規制</t>
    <rPh sb="0" eb="2">
      <t>ニュウリョク</t>
    </rPh>
    <rPh sb="2" eb="4">
      <t>キセイ</t>
    </rPh>
    <phoneticPr fontId="20"/>
  </si>
  <si>
    <t>通番</t>
    <rPh sb="0" eb="2">
      <t>ツウバン</t>
    </rPh>
    <phoneticPr fontId="30"/>
  </si>
  <si>
    <t>■番号■</t>
    <rPh sb="1" eb="3">
      <t>バンゴウ</t>
    </rPh>
    <phoneticPr fontId="20"/>
  </si>
  <si>
    <t>検査項目</t>
    <phoneticPr fontId="20"/>
  </si>
  <si>
    <t>検査事項1</t>
    <phoneticPr fontId="20"/>
  </si>
  <si>
    <t>検査事項2</t>
  </si>
  <si>
    <t>検査事項3</t>
  </si>
  <si>
    <t>検査事項4</t>
  </si>
  <si>
    <t>安全制御ﾌﾟﾛｸﾞﾗﾑ</t>
    <phoneticPr fontId="20"/>
  </si>
  <si>
    <t>型式</t>
  </si>
  <si>
    <t>作動の状況</t>
  </si>
  <si>
    <t>なし</t>
    <phoneticPr fontId="20"/>
  </si>
  <si>
    <t>つま先保護板</t>
    <phoneticPr fontId="20"/>
  </si>
  <si>
    <t>取付けの状況</t>
    <phoneticPr fontId="20"/>
  </si>
  <si>
    <t>長さ</t>
    <phoneticPr fontId="20"/>
  </si>
  <si>
    <t>特定距離感知装置</t>
    <phoneticPr fontId="20"/>
  </si>
  <si>
    <t>動作確認</t>
    <phoneticPr fontId="20"/>
  </si>
  <si>
    <t>(4)</t>
  </si>
  <si>
    <t>部品</t>
    <phoneticPr fontId="20"/>
  </si>
  <si>
    <t>規定部品の形式</t>
    <phoneticPr fontId="20"/>
  </si>
  <si>
    <t>規定部品の交換基準</t>
    <phoneticPr fontId="20"/>
  </si>
  <si>
    <t>(5)</t>
  </si>
  <si>
    <t>巻上機</t>
    <phoneticPr fontId="20"/>
  </si>
  <si>
    <t>制動面の油の流出状況</t>
  </si>
  <si>
    <t>油排出場所の油の流出状況</t>
  </si>
  <si>
    <t>(6)</t>
  </si>
  <si>
    <t>ﾊﾟｯﾄﾞの厚さの状況</t>
  </si>
  <si>
    <t>ﾊﾟｯﾄﾞの状況</t>
  </si>
  <si>
    <t>ﾌﾞﾚｰｷﾊﾟｯﾄﾞの動作感知装置</t>
  </si>
  <si>
    <t>制動力の状況</t>
  </si>
  <si>
    <t>検査項目プルダウン(1)</t>
    <phoneticPr fontId="20"/>
  </si>
  <si>
    <t>検査項目プルダウン(2)</t>
  </si>
  <si>
    <t>検査項目プルダウン(3)</t>
  </si>
  <si>
    <t>検査項目プルダウン(4)</t>
  </si>
  <si>
    <t>ENNNUN-1577</t>
    <phoneticPr fontId="20"/>
  </si>
  <si>
    <t>DBGPR-1</t>
    <phoneticPr fontId="20"/>
  </si>
  <si>
    <t>SW,BY</t>
    <phoneticPr fontId="20"/>
  </si>
  <si>
    <t>SW</t>
    <phoneticPr fontId="20"/>
  </si>
  <si>
    <t>ENNNUN-1579</t>
    <phoneticPr fontId="20"/>
  </si>
  <si>
    <t>DBGPR-3</t>
    <phoneticPr fontId="20"/>
  </si>
  <si>
    <t>ENNNUN-1652</t>
    <phoneticPr fontId="20"/>
  </si>
  <si>
    <t>DBGJP-1</t>
    <phoneticPr fontId="20"/>
  </si>
  <si>
    <t>JAA31414KAA</t>
    <phoneticPr fontId="20"/>
  </si>
  <si>
    <t>S1,S3,UDX</t>
    <phoneticPr fontId="20"/>
  </si>
  <si>
    <t>ENNNUN-1653</t>
    <phoneticPr fontId="20"/>
  </si>
  <si>
    <t>DBGJP-2</t>
    <phoneticPr fontId="20"/>
  </si>
  <si>
    <t>ENNNUN-1654</t>
    <phoneticPr fontId="20"/>
  </si>
  <si>
    <t>DBGJP-3</t>
    <phoneticPr fontId="20"/>
  </si>
  <si>
    <t>ENNNUN-1655</t>
    <phoneticPr fontId="20"/>
  </si>
  <si>
    <t>DBGJP-4</t>
    <phoneticPr fontId="20"/>
  </si>
  <si>
    <t>ENNNUN-1656</t>
    <phoneticPr fontId="20"/>
  </si>
  <si>
    <t>DBGJP-5</t>
    <phoneticPr fontId="20"/>
  </si>
  <si>
    <t>ENNNUN-1881</t>
    <phoneticPr fontId="20"/>
  </si>
  <si>
    <t>DBGJP-4-A</t>
    <phoneticPr fontId="20"/>
  </si>
  <si>
    <t>ENNNUN-1882</t>
    <phoneticPr fontId="20"/>
  </si>
  <si>
    <t>DBGJP-5-A</t>
    <phoneticPr fontId="20"/>
  </si>
  <si>
    <t>検査項目プルダウン(5)</t>
  </si>
  <si>
    <t>上記(1)～(6)の検査結果で｢要是正｣又は｢要重点点検｣および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32" eb="34">
      <t>ベッキ</t>
    </rPh>
    <rPh sb="34" eb="35">
      <t>ダイ</t>
    </rPh>
    <rPh sb="35" eb="37">
      <t>イチゴウ</t>
    </rPh>
    <rPh sb="57" eb="59">
      <t>ケンサ</t>
    </rPh>
    <rPh sb="59" eb="61">
      <t>ケッカ</t>
    </rPh>
    <rPh sb="63" eb="64">
      <t>ヨウ</t>
    </rPh>
    <rPh sb="64" eb="66">
      <t>ゼセイ</t>
    </rPh>
    <rPh sb="67" eb="68">
      <t>マタ</t>
    </rPh>
    <rPh sb="70" eb="71">
      <t>ヨウ</t>
    </rPh>
    <rPh sb="71" eb="73">
      <t>ジュウテン</t>
    </rPh>
    <rPh sb="73" eb="75">
      <t>テンケン</t>
    </rPh>
    <rPh sb="77" eb="79">
      <t>ハンテイ</t>
    </rPh>
    <rPh sb="82" eb="84">
      <t>バアイ</t>
    </rPh>
    <rPh sb="86" eb="88">
      <t>ベッキ</t>
    </rPh>
    <rPh sb="88" eb="89">
      <t>ダイ</t>
    </rPh>
    <rPh sb="89" eb="91">
      <t>イチゴウ</t>
    </rPh>
    <rPh sb="97" eb="98">
      <t>ト</t>
    </rPh>
    <rPh sb="98" eb="99">
      <t>カイ</t>
    </rPh>
    <rPh sb="99" eb="101">
      <t>ソウコウ</t>
    </rPh>
    <rPh sb="101" eb="103">
      <t>ホゴ</t>
    </rPh>
    <rPh sb="103" eb="105">
      <t>ソウチ</t>
    </rPh>
    <rPh sb="107" eb="109">
      <t>ケンサ</t>
    </rPh>
    <rPh sb="109" eb="111">
      <t>ケッカ</t>
    </rPh>
    <rPh sb="113" eb="114">
      <t>ヨウ</t>
    </rPh>
    <rPh sb="114" eb="116">
      <t>ゼセイ</t>
    </rPh>
    <rPh sb="117" eb="118">
      <t>マタ</t>
    </rPh>
    <rPh sb="120" eb="121">
      <t>ヨウ</t>
    </rPh>
    <rPh sb="121" eb="123">
      <t>ジュウテン</t>
    </rPh>
    <rPh sb="123" eb="125">
      <t>テンケン</t>
    </rPh>
    <rPh sb="127" eb="129">
      <t>ハンテイ</t>
    </rPh>
    <phoneticPr fontId="20"/>
  </si>
  <si>
    <t>Ver.20230620　(2)つま先保護板　取付の状況　F21→F22、特定距離感知装置　取付の状況　F25→F26、罫線修正</t>
    <rPh sb="18" eb="19">
      <t>サキ</t>
    </rPh>
    <rPh sb="19" eb="21">
      <t>ホゴ</t>
    </rPh>
    <rPh sb="21" eb="22">
      <t>イタ</t>
    </rPh>
    <rPh sb="23" eb="25">
      <t>トリツケ</t>
    </rPh>
    <rPh sb="26" eb="28">
      <t>ジョウキョウ</t>
    </rPh>
    <rPh sb="37" eb="39">
      <t>トクテイ</t>
    </rPh>
    <rPh sb="39" eb="41">
      <t>キョリ</t>
    </rPh>
    <rPh sb="41" eb="43">
      <t>カンチ</t>
    </rPh>
    <rPh sb="43" eb="45">
      <t>ソウチ</t>
    </rPh>
    <rPh sb="46" eb="48">
      <t>トリツケ</t>
    </rPh>
    <rPh sb="49" eb="51">
      <t>ジョウキョウ</t>
    </rPh>
    <rPh sb="60" eb="62">
      <t>ケイセン</t>
    </rPh>
    <rPh sb="62" eb="64">
      <t>シュウセイ</t>
    </rPh>
    <phoneticPr fontId="20"/>
  </si>
  <si>
    <t>発行 :令和　3年　1月　6日Ver.7</t>
    <rPh sb="4" eb="6">
      <t>レイワ</t>
    </rPh>
    <phoneticPr fontId="20"/>
  </si>
  <si>
    <t>隙間が 0.40mmを超えること。（要重点点検）</t>
    <rPh sb="0" eb="2">
      <t>スキマ</t>
    </rPh>
    <rPh sb="11" eb="12">
      <t>コ</t>
    </rPh>
    <rPh sb="18" eb="19">
      <t>ヨウ</t>
    </rPh>
    <rPh sb="19" eb="21">
      <t>ジュウテン</t>
    </rPh>
    <rPh sb="21" eb="23">
      <t>テンケン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</si>
</sst>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4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359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3" fontId="20" fillId="0" borderId="0" xfId="0" applyNumberFormat="1" applyFont="1">
      <alignment vertical="center"/>
    </xf>
    <xf numFmtId="0" fontId="20" fillId="0" borderId="21" xfId="0" applyFont="1" applyBorder="1">
      <alignment vertical="center"/>
    </xf>
    <xf numFmtId="3" fontId="20" fillId="0" borderId="21" xfId="0" applyNumberFormat="1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1" xfId="0" applyFont="1" applyBorder="1">
      <alignment vertical="center"/>
    </xf>
    <xf numFmtId="0" fontId="20" fillId="24" borderId="0" xfId="0" applyFont="1" applyFill="1">
      <alignment vertical="center"/>
    </xf>
    <xf numFmtId="0" fontId="20" fillId="25" borderId="0" xfId="0" applyFont="1" applyFill="1">
      <alignment vertical="center"/>
    </xf>
    <xf numFmtId="0" fontId="20" fillId="25" borderId="21" xfId="0" applyFont="1" applyFill="1" applyBorder="1">
      <alignment vertical="center"/>
    </xf>
    <xf numFmtId="49" fontId="32" fillId="0" borderId="21" xfId="0" applyNumberFormat="1" applyFont="1" applyBorder="1">
      <alignment vertical="center"/>
    </xf>
    <xf numFmtId="0" fontId="32" fillId="0" borderId="21" xfId="0" applyFont="1" applyBorder="1">
      <alignment vertical="center"/>
    </xf>
    <xf numFmtId="0" fontId="32" fillId="0" borderId="0" xfId="0" applyFont="1">
      <alignment vertical="center"/>
    </xf>
    <xf numFmtId="0" fontId="1" fillId="0" borderId="0" xfId="0" applyFont="1" applyProtection="1">
      <alignment vertical="center"/>
      <protection hidden="1"/>
    </xf>
    <xf numFmtId="0" fontId="25" fillId="0" borderId="0" xfId="0" applyFont="1" applyProtection="1">
      <alignment vertical="center"/>
      <protection hidden="1"/>
    </xf>
    <xf numFmtId="0" fontId="28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1" fillId="0" borderId="16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20" xfId="0" applyFont="1" applyBorder="1" applyProtection="1">
      <alignment vertical="center"/>
      <protection hidden="1"/>
    </xf>
    <xf numFmtId="0" fontId="21" fillId="0" borderId="18" xfId="0" applyFont="1" applyBorder="1" applyProtection="1">
      <alignment vertical="center"/>
      <protection hidden="1"/>
    </xf>
    <xf numFmtId="0" fontId="1" fillId="0" borderId="18" xfId="0" applyFont="1" applyBorder="1" applyProtection="1">
      <alignment vertical="center"/>
      <protection hidden="1"/>
    </xf>
    <xf numFmtId="0" fontId="1" fillId="0" borderId="19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23" fillId="0" borderId="13" xfId="0" applyFont="1" applyBorder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21" fillId="0" borderId="20" xfId="0" applyFont="1" applyBorder="1" applyProtection="1">
      <alignment vertical="center"/>
      <protection hidden="1"/>
    </xf>
    <xf numFmtId="0" fontId="23" fillId="0" borderId="18" xfId="0" applyFont="1" applyBorder="1" applyProtection="1">
      <alignment vertical="center"/>
      <protection hidden="1"/>
    </xf>
    <xf numFmtId="0" fontId="23" fillId="0" borderId="19" xfId="0" applyFont="1" applyBorder="1" applyProtection="1">
      <alignment vertical="center"/>
      <protection hidden="1"/>
    </xf>
    <xf numFmtId="0" fontId="21" fillId="0" borderId="19" xfId="0" applyFont="1" applyBorder="1" applyProtection="1">
      <alignment vertical="center"/>
      <protection hidden="1"/>
    </xf>
    <xf numFmtId="0" fontId="21" fillId="0" borderId="14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vertical="center" wrapText="1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3" fillId="0" borderId="13" xfId="0" applyFont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/>
      <protection locked="0"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Protection="1">
      <alignment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21" fillId="0" borderId="0" xfId="0" applyFont="1" applyAlignment="1" applyProtection="1">
      <protection locked="0" hidden="1"/>
    </xf>
    <xf numFmtId="0" fontId="22" fillId="0" borderId="0" xfId="0" applyFont="1" applyAlignment="1" applyProtection="1"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center"/>
      <protection locked="0" hidden="1"/>
    </xf>
    <xf numFmtId="0" fontId="22" fillId="0" borderId="22" xfId="0" applyFont="1" applyBorder="1" applyAlignment="1" applyProtection="1">
      <alignment horizontal="center"/>
      <protection hidden="1"/>
    </xf>
    <xf numFmtId="0" fontId="21" fillId="0" borderId="15" xfId="0" applyFont="1" applyBorder="1" applyProtection="1">
      <alignment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18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center" vertical="center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vertical="top"/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Alignment="1" applyProtection="1">
      <alignment vertical="top"/>
      <protection hidden="1"/>
    </xf>
    <xf numFmtId="0" fontId="21" fillId="0" borderId="20" xfId="0" applyFont="1" applyBorder="1" applyAlignment="1" applyProtection="1">
      <alignment vertical="top"/>
      <protection hidden="1"/>
    </xf>
    <xf numFmtId="0" fontId="21" fillId="0" borderId="18" xfId="0" applyFont="1" applyBorder="1" applyAlignment="1" applyProtection="1">
      <alignment vertical="top"/>
      <protection hidden="1"/>
    </xf>
    <xf numFmtId="0" fontId="21" fillId="0" borderId="19" xfId="0" applyFont="1" applyBorder="1" applyAlignment="1" applyProtection="1">
      <alignment vertical="top"/>
      <protection hidden="1"/>
    </xf>
    <xf numFmtId="0" fontId="21" fillId="0" borderId="12" xfId="0" applyFont="1" applyBorder="1" applyAlignment="1" applyProtection="1">
      <alignment horizontal="center" vertical="top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21" fillId="0" borderId="20" xfId="0" applyFont="1" applyBorder="1" applyAlignment="1" applyProtection="1">
      <alignment horizontal="center" vertical="top"/>
      <protection hidden="1"/>
    </xf>
    <xf numFmtId="0" fontId="21" fillId="0" borderId="18" xfId="0" applyFont="1" applyBorder="1" applyAlignment="1" applyProtection="1">
      <alignment horizontal="center" vertical="top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24" fillId="0" borderId="0" xfId="0" applyFont="1" applyProtection="1">
      <alignment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0" fillId="0" borderId="21" xfId="0" applyFont="1" applyBorder="1">
      <alignment vertical="center"/>
    </xf>
    <xf numFmtId="0" fontId="21" fillId="0" borderId="14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11" xfId="0" applyFont="1" applyBorder="1" applyAlignment="1" applyProtection="1">
      <alignment vertical="center" wrapText="1"/>
      <protection hidden="1"/>
    </xf>
    <xf numFmtId="0" fontId="21" fillId="0" borderId="12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13" xfId="0" applyFont="1" applyBorder="1" applyAlignment="1" applyProtection="1">
      <alignment vertical="center" wrapText="1"/>
      <protection hidden="1"/>
    </xf>
    <xf numFmtId="0" fontId="21" fillId="0" borderId="15" xfId="0" applyFont="1" applyBorder="1" applyAlignment="1" applyProtection="1">
      <alignment vertical="center" wrapText="1"/>
      <protection hidden="1"/>
    </xf>
    <xf numFmtId="0" fontId="21" fillId="0" borderId="16" xfId="0" applyFont="1" applyBorder="1" applyAlignment="1" applyProtection="1">
      <alignment vertical="center" wrapText="1"/>
      <protection hidden="1"/>
    </xf>
    <xf numFmtId="0" fontId="21" fillId="0" borderId="17" xfId="0" applyFont="1" applyBorder="1" applyAlignment="1" applyProtection="1">
      <alignment vertical="center" wrapText="1"/>
      <protection hidden="1"/>
    </xf>
    <xf numFmtId="49" fontId="21" fillId="0" borderId="23" xfId="0" applyNumberFormat="1" applyFont="1" applyBorder="1" applyAlignment="1" applyProtection="1">
      <alignment horizontal="center" vertical="center"/>
      <protection hidden="1"/>
    </xf>
    <xf numFmtId="49" fontId="21" fillId="0" borderId="24" xfId="0" applyNumberFormat="1" applyFont="1" applyBorder="1" applyAlignment="1" applyProtection="1">
      <alignment horizontal="center" vertical="center"/>
      <protection hidden="1"/>
    </xf>
    <xf numFmtId="49" fontId="21" fillId="0" borderId="12" xfId="0" applyNumberFormat="1" applyFont="1" applyBorder="1" applyAlignment="1" applyProtection="1">
      <alignment horizontal="center" vertical="center"/>
      <protection hidden="1"/>
    </xf>
    <xf numFmtId="49" fontId="21" fillId="0" borderId="13" xfId="0" applyNumberFormat="1" applyFont="1" applyBorder="1" applyAlignment="1" applyProtection="1">
      <alignment horizontal="center" vertical="center"/>
      <protection hidden="1"/>
    </xf>
    <xf numFmtId="49" fontId="21" fillId="0" borderId="15" xfId="0" applyNumberFormat="1" applyFont="1" applyBorder="1" applyAlignment="1" applyProtection="1">
      <alignment horizontal="center" vertical="center"/>
      <protection hidden="1"/>
    </xf>
    <xf numFmtId="49" fontId="21" fillId="0" borderId="17" xfId="0" applyNumberFormat="1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horizontal="left" vertical="center"/>
      <protection hidden="1"/>
    </xf>
    <xf numFmtId="0" fontId="21" fillId="0" borderId="24" xfId="0" applyFont="1" applyBorder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0" fontId="21" fillId="0" borderId="15" xfId="0" applyFont="1" applyBorder="1" applyAlignment="1" applyProtection="1">
      <alignment horizontal="left"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176" fontId="22" fillId="0" borderId="0" xfId="0" applyNumberFormat="1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left"/>
      <protection hidden="1"/>
    </xf>
    <xf numFmtId="0" fontId="22" fillId="0" borderId="16" xfId="0" applyFont="1" applyBorder="1" applyAlignment="1" applyProtection="1">
      <alignment horizontal="left"/>
      <protection hidden="1"/>
    </xf>
    <xf numFmtId="0" fontId="21" fillId="0" borderId="20" xfId="0" applyFont="1" applyBorder="1" applyAlignment="1" applyProtection="1">
      <alignment vertical="center" wrapText="1"/>
      <protection hidden="1"/>
    </xf>
    <xf numFmtId="0" fontId="21" fillId="0" borderId="18" xfId="0" applyFont="1" applyBorder="1" applyAlignment="1" applyProtection="1">
      <alignment vertical="center" wrapText="1"/>
      <protection hidden="1"/>
    </xf>
    <xf numFmtId="0" fontId="21" fillId="0" borderId="19" xfId="0" applyFont="1" applyBorder="1" applyAlignment="1" applyProtection="1">
      <alignment vertical="center" wrapText="1"/>
      <protection hidden="1"/>
    </xf>
    <xf numFmtId="0" fontId="21" fillId="0" borderId="23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1" fillId="0" borderId="24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horizontal="left" vertical="center" wrapText="1"/>
      <protection hidden="1"/>
    </xf>
    <xf numFmtId="0" fontId="21" fillId="0" borderId="18" xfId="0" applyFont="1" applyBorder="1" applyAlignment="1" applyProtection="1">
      <alignment horizontal="left" vertical="center" wrapText="1"/>
      <protection hidden="1"/>
    </xf>
    <xf numFmtId="0" fontId="21" fillId="0" borderId="19" xfId="0" applyFont="1" applyBorder="1" applyAlignment="1" applyProtection="1">
      <alignment horizontal="left" vertical="center" wrapText="1"/>
      <protection hidden="1"/>
    </xf>
    <xf numFmtId="0" fontId="0" fillId="0" borderId="43" xfId="0" applyBorder="1" applyAlignment="1" applyProtection="1">
      <alignment horizontal="center" vertical="center"/>
      <protection locked="0" hidden="1"/>
    </xf>
    <xf numFmtId="0" fontId="0" fillId="0" borderId="44" xfId="0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left" vertical="center"/>
      <protection hidden="1"/>
    </xf>
    <xf numFmtId="0" fontId="21" fillId="0" borderId="10" xfId="0" applyFont="1" applyBorder="1" applyAlignment="1" applyProtection="1">
      <alignment horizontal="left" vertical="center"/>
      <protection hidden="1"/>
    </xf>
    <xf numFmtId="0" fontId="21" fillId="0" borderId="11" xfId="0" applyFont="1" applyBorder="1" applyAlignment="1" applyProtection="1">
      <alignment horizontal="left" vertical="center"/>
      <protection hidden="1"/>
    </xf>
    <xf numFmtId="0" fontId="21" fillId="0" borderId="14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15" xfId="0" applyFont="1" applyBorder="1" applyAlignment="1" applyProtection="1">
      <alignment horizontal="left" vertical="center" wrapText="1"/>
      <protection hidden="1"/>
    </xf>
    <xf numFmtId="0" fontId="21" fillId="0" borderId="16" xfId="0" applyFont="1" applyBorder="1" applyAlignment="1" applyProtection="1">
      <alignment horizontal="left" vertical="center" wrapText="1"/>
      <protection hidden="1"/>
    </xf>
    <xf numFmtId="0" fontId="21" fillId="0" borderId="17" xfId="0" applyFont="1" applyBorder="1" applyAlignment="1" applyProtection="1">
      <alignment horizontal="left" vertical="center" wrapText="1"/>
      <protection hidden="1"/>
    </xf>
    <xf numFmtId="0" fontId="21" fillId="0" borderId="23" xfId="0" applyFont="1" applyBorder="1" applyAlignment="1" applyProtection="1">
      <alignment vertical="center" wrapText="1"/>
      <protection hidden="1"/>
    </xf>
    <xf numFmtId="0" fontId="21" fillId="0" borderId="22" xfId="0" applyFont="1" applyBorder="1" applyAlignment="1" applyProtection="1">
      <alignment vertical="center" wrapText="1"/>
      <protection hidden="1"/>
    </xf>
    <xf numFmtId="0" fontId="21" fillId="0" borderId="24" xfId="0" applyFont="1" applyBorder="1" applyAlignment="1" applyProtection="1">
      <alignment vertical="center" wrapText="1"/>
      <protection hidden="1"/>
    </xf>
    <xf numFmtId="0" fontId="21" fillId="0" borderId="28" xfId="0" applyFont="1" applyBorder="1" applyProtection="1">
      <alignment vertical="center"/>
      <protection hidden="1"/>
    </xf>
    <xf numFmtId="0" fontId="21" fillId="0" borderId="30" xfId="0" applyFont="1" applyBorder="1" applyProtection="1">
      <alignment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0" fillId="0" borderId="16" xfId="0" applyBorder="1" applyAlignment="1" applyProtection="1">
      <protection hidden="1"/>
    </xf>
    <xf numFmtId="0" fontId="21" fillId="0" borderId="28" xfId="0" applyFont="1" applyBorder="1" applyAlignment="1" applyProtection="1">
      <alignment horizontal="left" vertical="center"/>
      <protection hidden="1"/>
    </xf>
    <xf numFmtId="0" fontId="21" fillId="0" borderId="29" xfId="0" applyFont="1" applyBorder="1" applyAlignment="1" applyProtection="1">
      <alignment horizontal="left" vertical="center"/>
      <protection hidden="1"/>
    </xf>
    <xf numFmtId="0" fontId="21" fillId="0" borderId="20" xfId="0" applyFont="1" applyBorder="1" applyAlignment="1" applyProtection="1">
      <alignment horizontal="left"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1" fillId="0" borderId="20" xfId="0" applyFont="1" applyBorder="1" applyProtection="1">
      <alignment vertical="center"/>
      <protection hidden="1"/>
    </xf>
    <xf numFmtId="0" fontId="21" fillId="0" borderId="18" xfId="0" applyFont="1" applyBorder="1" applyProtection="1">
      <alignment vertical="center"/>
      <protection hidden="1"/>
    </xf>
    <xf numFmtId="0" fontId="21" fillId="0" borderId="19" xfId="0" applyFont="1" applyBorder="1" applyProtection="1">
      <alignment vertical="center"/>
      <protection hidden="1"/>
    </xf>
    <xf numFmtId="0" fontId="21" fillId="0" borderId="18" xfId="0" applyFont="1" applyBorder="1" applyAlignment="1" applyProtection="1">
      <alignment horizontal="left" vertical="center"/>
      <protection hidden="1"/>
    </xf>
    <xf numFmtId="0" fontId="21" fillId="0" borderId="19" xfId="0" applyFont="1" applyBorder="1" applyAlignment="1" applyProtection="1">
      <alignment horizontal="left" vertical="center"/>
      <protection hidden="1"/>
    </xf>
    <xf numFmtId="0" fontId="0" fillId="0" borderId="45" xfId="0" applyBorder="1" applyAlignment="1" applyProtection="1">
      <alignment horizontal="center" vertical="center"/>
      <protection locked="0" hidden="1"/>
    </xf>
    <xf numFmtId="0" fontId="0" fillId="0" borderId="46" xfId="0" applyBorder="1" applyAlignment="1" applyProtection="1">
      <alignment horizontal="center" vertical="center"/>
      <protection locked="0" hidden="1"/>
    </xf>
    <xf numFmtId="0" fontId="22" fillId="0" borderId="23" xfId="0" applyFont="1" applyBorder="1" applyAlignment="1" applyProtection="1">
      <alignment vertical="center" shrinkToFit="1"/>
      <protection hidden="1"/>
    </xf>
    <xf numFmtId="0" fontId="22" fillId="0" borderId="22" xfId="0" applyFont="1" applyBorder="1" applyAlignment="1" applyProtection="1">
      <alignment vertical="center" shrinkToFit="1"/>
      <protection hidden="1"/>
    </xf>
    <xf numFmtId="0" fontId="22" fillId="0" borderId="24" xfId="0" applyFont="1" applyBorder="1" applyAlignment="1" applyProtection="1">
      <alignment vertical="center" shrinkToFit="1"/>
      <protection hidden="1"/>
    </xf>
    <xf numFmtId="0" fontId="22" fillId="0" borderId="12" xfId="0" applyFont="1" applyBorder="1" applyAlignment="1" applyProtection="1">
      <alignment vertical="center" shrinkToFit="1"/>
      <protection hidden="1"/>
    </xf>
    <xf numFmtId="0" fontId="22" fillId="0" borderId="0" xfId="0" applyFont="1" applyAlignment="1" applyProtection="1">
      <alignment vertical="center" shrinkToFit="1"/>
      <protection hidden="1"/>
    </xf>
    <xf numFmtId="0" fontId="22" fillId="0" borderId="13" xfId="0" applyFont="1" applyBorder="1" applyAlignment="1" applyProtection="1">
      <alignment vertical="center" shrinkToFit="1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21" fillId="0" borderId="28" xfId="0" applyFont="1" applyBorder="1" applyAlignment="1" applyProtection="1">
      <alignment horizontal="left" vertical="center" wrapText="1"/>
      <protection hidden="1"/>
    </xf>
    <xf numFmtId="0" fontId="21" fillId="0" borderId="30" xfId="0" applyFont="1" applyBorder="1" applyAlignment="1" applyProtection="1">
      <alignment horizontal="left" vertical="center" wrapText="1"/>
      <protection hidden="1"/>
    </xf>
    <xf numFmtId="0" fontId="21" fillId="0" borderId="30" xfId="0" applyFont="1" applyBorder="1" applyAlignment="1" applyProtection="1">
      <alignment horizontal="left" vertical="center"/>
      <protection hidden="1"/>
    </xf>
    <xf numFmtId="0" fontId="21" fillId="0" borderId="32" xfId="0" applyFont="1" applyBorder="1" applyAlignment="1" applyProtection="1">
      <alignment horizontal="left" vertical="center" wrapText="1"/>
      <protection hidden="1"/>
    </xf>
    <xf numFmtId="0" fontId="21" fillId="0" borderId="32" xfId="0" applyFont="1" applyBorder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1" fillId="0" borderId="15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9" fillId="0" borderId="12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 vertical="center"/>
      <protection locked="0" hidden="1"/>
    </xf>
    <xf numFmtId="0" fontId="0" fillId="0" borderId="42" xfId="0" applyBorder="1" applyAlignment="1" applyProtection="1">
      <alignment horizontal="center" vertical="center"/>
      <protection locked="0"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1" fillId="0" borderId="48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2" fillId="0" borderId="16" xfId="0" applyFont="1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49" xfId="0" applyBorder="1" applyAlignment="1" applyProtection="1">
      <alignment horizontal="center" vertical="center"/>
      <protection locked="0" hidden="1"/>
    </xf>
    <xf numFmtId="0" fontId="0" fillId="0" borderId="50" xfId="0" applyBorder="1" applyAlignment="1" applyProtection="1">
      <alignment horizontal="center" vertical="center"/>
      <protection locked="0" hidden="1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0" fillId="0" borderId="49" xfId="0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16" xfId="0" applyFont="1" applyBorder="1" applyAlignment="1" applyProtection="1">
      <alignment horizontal="center" vertical="center"/>
      <protection locked="0" hidden="1"/>
    </xf>
    <xf numFmtId="0" fontId="20" fillId="0" borderId="21" xfId="0" applyFont="1" applyBorder="1" applyAlignment="1">
      <alignment horizontal="center" vertical="center"/>
    </xf>
    <xf numFmtId="0" fontId="1" fillId="0" borderId="40" xfId="0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locked="0" hidden="1"/>
    </xf>
    <xf numFmtId="0" fontId="0" fillId="0" borderId="40" xfId="0" applyBorder="1" applyAlignment="1" applyProtection="1">
      <alignment horizontal="center" vertical="center"/>
      <protection locked="0" hidden="1"/>
    </xf>
    <xf numFmtId="0" fontId="21" fillId="0" borderId="23" xfId="0" applyFont="1" applyBorder="1" applyProtection="1">
      <alignment vertical="center"/>
      <protection hidden="1"/>
    </xf>
    <xf numFmtId="0" fontId="21" fillId="0" borderId="29" xfId="0" applyFont="1" applyBorder="1" applyProtection="1">
      <alignment vertical="center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16" xfId="0" applyFont="1" applyBorder="1" applyAlignment="1" applyProtection="1">
      <alignment horizontal="center"/>
      <protection locked="0"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1" fillId="0" borderId="18" xfId="0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29" fillId="0" borderId="16" xfId="0" applyFont="1" applyBorder="1" applyAlignment="1" applyProtection="1">
      <alignment horizontal="center" vertical="center"/>
      <protection hidden="1"/>
    </xf>
    <xf numFmtId="0" fontId="22" fillId="0" borderId="38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Protection="1">
      <alignment vertical="center"/>
      <protection hidden="1"/>
    </xf>
    <xf numFmtId="0" fontId="1" fillId="0" borderId="38" xfId="0" applyFont="1" applyBorder="1" applyProtection="1">
      <alignment vertical="center"/>
      <protection hidden="1"/>
    </xf>
    <xf numFmtId="0" fontId="0" fillId="0" borderId="47" xfId="0" applyBorder="1" applyAlignment="1" applyProtection="1">
      <alignment horizontal="center" vertical="center"/>
      <protection locked="0" hidden="1"/>
    </xf>
    <xf numFmtId="0" fontId="0" fillId="0" borderId="48" xfId="0" applyBorder="1" applyAlignment="1" applyProtection="1">
      <alignment horizontal="center" vertical="center"/>
      <protection locked="0" hidden="1"/>
    </xf>
    <xf numFmtId="0" fontId="21" fillId="0" borderId="13" xfId="0" applyFont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right"/>
      <protection hidden="1"/>
    </xf>
    <xf numFmtId="0" fontId="21" fillId="0" borderId="16" xfId="0" applyFont="1" applyBorder="1" applyAlignment="1" applyProtection="1">
      <alignment horizontal="right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21" fillId="0" borderId="22" xfId="0" applyFont="1" applyBorder="1" applyProtection="1">
      <alignment vertical="center"/>
      <protection hidden="1"/>
    </xf>
    <xf numFmtId="0" fontId="21" fillId="0" borderId="14" xfId="0" applyFont="1" applyBorder="1" applyProtection="1">
      <alignment vertical="center"/>
      <protection hidden="1"/>
    </xf>
    <xf numFmtId="0" fontId="21" fillId="0" borderId="22" xfId="0" applyFont="1" applyBorder="1" applyAlignment="1" applyProtection="1">
      <alignment vertical="center" wrapText="1" shrinkToFit="1"/>
      <protection hidden="1"/>
    </xf>
    <xf numFmtId="0" fontId="21" fillId="0" borderId="24" xfId="0" applyFont="1" applyBorder="1" applyAlignment="1" applyProtection="1">
      <alignment vertical="center" wrapText="1" shrinkToFit="1"/>
      <protection hidden="1"/>
    </xf>
    <xf numFmtId="0" fontId="21" fillId="0" borderId="0" xfId="0" applyFont="1" applyAlignment="1" applyProtection="1">
      <alignment vertical="center" wrapText="1" shrinkToFit="1"/>
      <protection hidden="1"/>
    </xf>
    <xf numFmtId="0" fontId="21" fillId="0" borderId="13" xfId="0" applyFont="1" applyBorder="1" applyAlignment="1" applyProtection="1">
      <alignment vertical="center" wrapText="1" shrinkToFit="1"/>
      <protection hidden="1"/>
    </xf>
    <xf numFmtId="0" fontId="21" fillId="0" borderId="10" xfId="0" applyFont="1" applyBorder="1" applyAlignment="1" applyProtection="1">
      <alignment vertical="center" wrapText="1" shrinkToFit="1"/>
      <protection hidden="1"/>
    </xf>
    <xf numFmtId="0" fontId="21" fillId="0" borderId="11" xfId="0" applyFont="1" applyBorder="1" applyAlignment="1" applyProtection="1">
      <alignment vertical="center" wrapText="1" shrinkToFi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0" borderId="16" xfId="0" applyFont="1" applyBorder="1" applyAlignment="1" applyProtection="1">
      <alignment horizontal="center" vertical="center" wrapText="1"/>
      <protection hidden="1"/>
    </xf>
    <xf numFmtId="0" fontId="22" fillId="0" borderId="12" xfId="0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left" vertical="center" shrinkToFit="1"/>
      <protection hidden="1"/>
    </xf>
    <xf numFmtId="0" fontId="22" fillId="0" borderId="13" xfId="0" applyFont="1" applyBorder="1" applyAlignment="1" applyProtection="1">
      <alignment horizontal="left" vertical="center" shrinkToFit="1"/>
      <protection hidden="1"/>
    </xf>
    <xf numFmtId="0" fontId="22" fillId="0" borderId="20" xfId="0" applyFont="1" applyBorder="1" applyAlignment="1" applyProtection="1">
      <alignment horizontal="left" vertical="center" shrinkToFit="1"/>
      <protection hidden="1"/>
    </xf>
    <xf numFmtId="0" fontId="22" fillId="0" borderId="18" xfId="0" applyFont="1" applyBorder="1" applyAlignment="1" applyProtection="1">
      <alignment horizontal="left" vertical="center" shrinkToFit="1"/>
      <protection hidden="1"/>
    </xf>
    <xf numFmtId="0" fontId="22" fillId="0" borderId="19" xfId="0" applyFont="1" applyBorder="1" applyAlignment="1" applyProtection="1">
      <alignment horizontal="left" vertical="center" shrinkToFit="1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hidden="1"/>
    </xf>
    <xf numFmtId="0" fontId="21" fillId="0" borderId="23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24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1" fillId="0" borderId="17" xfId="0" applyFont="1" applyBorder="1" applyProtection="1">
      <alignment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Protection="1">
      <alignment vertical="center"/>
      <protection hidden="1"/>
    </xf>
    <xf numFmtId="0" fontId="1" fillId="0" borderId="30" xfId="0" applyFont="1" applyBorder="1" applyProtection="1">
      <alignment vertical="center"/>
      <protection hidden="1"/>
    </xf>
    <xf numFmtId="0" fontId="1" fillId="0" borderId="31" xfId="0" applyFont="1" applyBorder="1" applyProtection="1">
      <alignment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49" fontId="1" fillId="0" borderId="24" xfId="0" applyNumberFormat="1" applyFont="1" applyBorder="1" applyAlignment="1" applyProtection="1">
      <alignment horizontal="center" vertical="center"/>
      <protection hidden="1"/>
    </xf>
    <xf numFmtId="49" fontId="1" fillId="0" borderId="13" xfId="0" applyNumberFormat="1" applyFont="1" applyBorder="1" applyAlignment="1" applyProtection="1">
      <alignment horizontal="center" vertical="center"/>
      <protection hidden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16" xfId="0" applyFont="1" applyBorder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25" fillId="0" borderId="16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left" shrinkToFit="1"/>
      <protection locked="0" hidden="1"/>
    </xf>
    <xf numFmtId="0" fontId="1" fillId="0" borderId="16" xfId="0" applyFont="1" applyBorder="1" applyAlignment="1" applyProtection="1">
      <alignment horizontal="left" shrinkToFit="1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16" xfId="0" applyFont="1" applyBorder="1" applyAlignment="1" applyProtection="1">
      <alignment horizontal="left"/>
      <protection locked="0" hidden="1"/>
    </xf>
    <xf numFmtId="0" fontId="28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locked="0" hidden="1"/>
    </xf>
    <xf numFmtId="0" fontId="0" fillId="0" borderId="16" xfId="0" applyBorder="1" applyAlignment="1" applyProtection="1">
      <alignment horizontal="center"/>
      <protection locked="0" hidden="1"/>
    </xf>
    <xf numFmtId="177" fontId="21" fillId="0" borderId="0" xfId="0" applyNumberFormat="1" applyFont="1" applyAlignment="1" applyProtection="1">
      <alignment horizontal="center"/>
      <protection locked="0" hidden="1"/>
    </xf>
    <xf numFmtId="177" fontId="21" fillId="0" borderId="16" xfId="0" applyNumberFormat="1" applyFont="1" applyBorder="1" applyAlignment="1" applyProtection="1">
      <alignment horizontal="center"/>
      <protection locked="0" hidden="1"/>
    </xf>
    <xf numFmtId="0" fontId="29" fillId="0" borderId="0" xfId="0" applyFont="1" applyAlignment="1" applyProtection="1">
      <alignment horizontal="center"/>
      <protection hidden="1"/>
    </xf>
    <xf numFmtId="0" fontId="29" fillId="0" borderId="16" xfId="0" applyFont="1" applyBorder="1" applyAlignment="1" applyProtection="1">
      <alignment horizontal="center"/>
      <protection hidden="1"/>
    </xf>
    <xf numFmtId="0" fontId="21" fillId="0" borderId="15" xfId="0" applyFont="1" applyBorder="1" applyProtection="1">
      <alignment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21" fillId="0" borderId="17" xfId="0" applyFont="1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1" fillId="0" borderId="30" xfId="0" applyFont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left" vertical="center"/>
      <protection hidden="1"/>
    </xf>
    <xf numFmtId="0" fontId="1" fillId="0" borderId="28" xfId="0" applyFont="1" applyBorder="1" applyAlignment="1" applyProtection="1">
      <alignment horizontal="left" vertical="center"/>
      <protection hidden="1"/>
    </xf>
    <xf numFmtId="0" fontId="1" fillId="0" borderId="23" xfId="0" applyFont="1" applyBorder="1" applyProtection="1">
      <alignment vertical="center"/>
      <protection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Protection="1">
      <alignment vertical="center"/>
      <protection hidden="1"/>
    </xf>
    <xf numFmtId="0" fontId="22" fillId="0" borderId="36" xfId="0" applyFont="1" applyBorder="1" applyAlignment="1" applyProtection="1">
      <alignment horizontal="center" vertical="center"/>
      <protection hidden="1"/>
    </xf>
    <xf numFmtId="0" fontId="1" fillId="0" borderId="37" xfId="0" applyFont="1" applyBorder="1" applyProtection="1">
      <alignment vertical="center"/>
      <protection hidden="1"/>
    </xf>
    <xf numFmtId="0" fontId="1" fillId="0" borderId="36" xfId="0" applyFont="1" applyBorder="1" applyProtection="1">
      <alignment vertical="center"/>
      <protection hidden="1"/>
    </xf>
    <xf numFmtId="0" fontId="1" fillId="0" borderId="32" xfId="0" applyFont="1" applyBorder="1" applyAlignment="1" applyProtection="1">
      <alignment horizontal="left" vertical="center"/>
      <protection hidden="1"/>
    </xf>
    <xf numFmtId="176" fontId="21" fillId="0" borderId="0" xfId="0" applyNumberFormat="1" applyFont="1" applyAlignment="1" applyProtection="1">
      <alignment horizontal="right"/>
      <protection locked="0" hidden="1"/>
    </xf>
    <xf numFmtId="176" fontId="21" fillId="0" borderId="16" xfId="0" applyNumberFormat="1" applyFont="1" applyBorder="1" applyAlignment="1" applyProtection="1">
      <alignment horizontal="right"/>
      <protection locked="0" hidden="1"/>
    </xf>
    <xf numFmtId="176" fontId="21" fillId="0" borderId="0" xfId="0" applyNumberFormat="1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0" fontId="21" fillId="0" borderId="16" xfId="0" applyFont="1" applyBorder="1" applyAlignment="1" applyProtection="1">
      <alignment horizontal="left"/>
      <protection hidden="1"/>
    </xf>
    <xf numFmtId="0" fontId="21" fillId="0" borderId="33" xfId="0" applyFont="1" applyBorder="1" applyAlignment="1" applyProtection="1">
      <alignment horizontal="left" vertical="center"/>
      <protection hidden="1"/>
    </xf>
    <xf numFmtId="0" fontId="21" fillId="0" borderId="34" xfId="0" applyFont="1" applyBorder="1" applyAlignment="1" applyProtection="1">
      <alignment horizontal="left" vertical="center"/>
      <protection hidden="1"/>
    </xf>
    <xf numFmtId="0" fontId="21" fillId="0" borderId="35" xfId="0" applyFont="1" applyBorder="1" applyAlignment="1" applyProtection="1">
      <alignment horizontal="left" vertical="center"/>
      <protection hidden="1"/>
    </xf>
    <xf numFmtId="0" fontId="21" fillId="0" borderId="24" xfId="0" applyFont="1" applyBorder="1" applyProtection="1">
      <alignment vertical="center"/>
      <protection hidden="1"/>
    </xf>
    <xf numFmtId="0" fontId="21" fillId="0" borderId="21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38" fontId="0" fillId="0" borderId="43" xfId="33" applyFont="1" applyFill="1" applyBorder="1" applyAlignment="1" applyProtection="1">
      <alignment horizontal="center" vertical="center"/>
      <protection hidden="1"/>
    </xf>
    <xf numFmtId="38" fontId="0" fillId="0" borderId="44" xfId="33" applyFont="1" applyFill="1" applyBorder="1" applyAlignment="1" applyProtection="1">
      <alignment horizontal="center" vertical="center"/>
      <protection hidden="1"/>
    </xf>
    <xf numFmtId="38" fontId="0" fillId="0" borderId="47" xfId="33" applyFont="1" applyFill="1" applyBorder="1" applyAlignment="1" applyProtection="1">
      <alignment horizontal="center" vertical="center"/>
      <protection hidden="1"/>
    </xf>
    <xf numFmtId="38" fontId="0" fillId="0" borderId="48" xfId="33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right"/>
      <protection hidden="1"/>
    </xf>
    <xf numFmtId="0" fontId="22" fillId="0" borderId="0" xfId="0" applyFont="1" applyProtection="1">
      <alignment vertical="center"/>
      <protection hidden="1"/>
    </xf>
    <xf numFmtId="0" fontId="22" fillId="0" borderId="16" xfId="0" applyFont="1" applyBorder="1" applyProtection="1">
      <alignment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176" fontId="29" fillId="0" borderId="0" xfId="0" applyNumberFormat="1" applyFont="1" applyAlignment="1" applyProtection="1">
      <alignment horizontal="right"/>
      <protection locked="0" hidden="1"/>
    </xf>
    <xf numFmtId="0" fontId="29" fillId="0" borderId="0" xfId="0" applyFont="1" applyAlignment="1" applyProtection="1">
      <alignment horizontal="right"/>
      <protection locked="0" hidden="1"/>
    </xf>
    <xf numFmtId="0" fontId="29" fillId="0" borderId="0" xfId="0" applyFont="1" applyProtection="1">
      <alignment vertical="center"/>
      <protection locked="0" hidden="1"/>
    </xf>
    <xf numFmtId="0" fontId="29" fillId="0" borderId="16" xfId="0" applyFont="1" applyBorder="1" applyAlignment="1" applyProtection="1">
      <alignment horizontal="right"/>
      <protection locked="0" hidden="1"/>
    </xf>
    <xf numFmtId="0" fontId="29" fillId="0" borderId="16" xfId="0" applyFont="1" applyBorder="1" applyProtection="1">
      <alignment vertical="center"/>
      <protection locked="0" hidden="1"/>
    </xf>
    <xf numFmtId="0" fontId="21" fillId="0" borderId="12" xfId="0" applyFont="1" applyBorder="1" applyAlignment="1" applyProtection="1">
      <alignment horizontal="right"/>
      <protection hidden="1"/>
    </xf>
    <xf numFmtId="0" fontId="21" fillId="0" borderId="15" xfId="0" applyFont="1" applyBorder="1" applyAlignment="1" applyProtection="1">
      <alignment horizontal="right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horizontal="center" vertical="center" wrapText="1"/>
      <protection hidden="1"/>
    </xf>
    <xf numFmtId="0" fontId="21" fillId="0" borderId="23" xfId="0" applyFont="1" applyBorder="1" applyAlignment="1" applyProtection="1">
      <alignment horizontal="left" vertical="center"/>
      <protection locked="0" hidden="1"/>
    </xf>
    <xf numFmtId="0" fontId="21" fillId="0" borderId="22" xfId="0" applyFont="1" applyBorder="1" applyAlignment="1" applyProtection="1">
      <alignment horizontal="left" vertical="center"/>
      <protection locked="0" hidden="1"/>
    </xf>
    <xf numFmtId="0" fontId="21" fillId="0" borderId="24" xfId="0" applyFont="1" applyBorder="1" applyAlignment="1" applyProtection="1">
      <alignment horizontal="left" vertical="center"/>
      <protection locked="0" hidden="1"/>
    </xf>
    <xf numFmtId="0" fontId="21" fillId="0" borderId="15" xfId="0" applyFont="1" applyBorder="1" applyAlignment="1" applyProtection="1">
      <alignment horizontal="left" vertical="center"/>
      <protection locked="0" hidden="1"/>
    </xf>
    <xf numFmtId="0" fontId="21" fillId="0" borderId="16" xfId="0" applyFont="1" applyBorder="1" applyAlignment="1" applyProtection="1">
      <alignment horizontal="left" vertical="center"/>
      <protection locked="0" hidden="1"/>
    </xf>
    <xf numFmtId="0" fontId="21" fillId="0" borderId="17" xfId="0" applyFont="1" applyBorder="1" applyAlignment="1" applyProtection="1">
      <alignment horizontal="left" vertical="center"/>
      <protection locked="0" hidden="1"/>
    </xf>
    <xf numFmtId="0" fontId="21" fillId="0" borderId="23" xfId="0" applyFont="1" applyBorder="1" applyAlignment="1" applyProtection="1">
      <alignment horizontal="center" vertical="center"/>
      <protection locked="0" hidden="1"/>
    </xf>
    <xf numFmtId="0" fontId="21" fillId="0" borderId="22" xfId="0" applyFont="1" applyBorder="1" applyAlignment="1" applyProtection="1">
      <alignment horizontal="center" vertical="center"/>
      <protection locked="0" hidden="1"/>
    </xf>
    <xf numFmtId="0" fontId="21" fillId="0" borderId="24" xfId="0" applyFont="1" applyBorder="1" applyAlignment="1" applyProtection="1">
      <alignment horizontal="center" vertical="center"/>
      <protection locked="0" hidden="1"/>
    </xf>
    <xf numFmtId="0" fontId="21" fillId="0" borderId="15" xfId="0" applyFont="1" applyBorder="1" applyAlignment="1" applyProtection="1">
      <alignment horizontal="center" vertical="center"/>
      <protection locked="0" hidden="1"/>
    </xf>
    <xf numFmtId="0" fontId="21" fillId="0" borderId="17" xfId="0" applyFont="1" applyBorder="1" applyAlignment="1" applyProtection="1">
      <alignment horizontal="center" vertical="center"/>
      <protection locked="0" hidden="1"/>
    </xf>
    <xf numFmtId="0" fontId="21" fillId="0" borderId="23" xfId="0" applyFont="1" applyBorder="1" applyAlignment="1" applyProtection="1">
      <alignment horizontal="center" vertical="center" shrinkToFit="1"/>
      <protection locked="0" hidden="1"/>
    </xf>
    <xf numFmtId="0" fontId="21" fillId="0" borderId="22" xfId="0" applyFont="1" applyBorder="1" applyAlignment="1" applyProtection="1">
      <alignment horizontal="center" vertical="center" shrinkToFit="1"/>
      <protection locked="0" hidden="1"/>
    </xf>
    <xf numFmtId="0" fontId="21" fillId="0" borderId="24" xfId="0" applyFont="1" applyBorder="1" applyAlignment="1" applyProtection="1">
      <alignment horizontal="center" vertical="center" shrinkToFit="1"/>
      <protection locked="0" hidden="1"/>
    </xf>
    <xf numFmtId="0" fontId="21" fillId="0" borderId="15" xfId="0" applyFont="1" applyBorder="1" applyAlignment="1" applyProtection="1">
      <alignment horizontal="center" vertical="center" shrinkToFit="1"/>
      <protection locked="0" hidden="1"/>
    </xf>
    <xf numFmtId="0" fontId="21" fillId="0" borderId="16" xfId="0" applyFont="1" applyBorder="1" applyAlignment="1" applyProtection="1">
      <alignment horizontal="center" vertical="center" shrinkToFit="1"/>
      <protection locked="0" hidden="1"/>
    </xf>
    <xf numFmtId="0" fontId="21" fillId="0" borderId="17" xfId="0" applyFont="1" applyBorder="1" applyAlignment="1" applyProtection="1">
      <alignment horizontal="center" vertical="center" shrinkToFit="1"/>
      <protection locked="0" hidden="1"/>
    </xf>
    <xf numFmtId="0" fontId="20" fillId="0" borderId="28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1" fillId="0" borderId="0" xfId="0" applyFont="1" applyAlignment="1" applyProtection="1">
      <alignment horizontal="right" shrinkToFit="1"/>
      <protection hidden="1"/>
    </xf>
    <xf numFmtId="0" fontId="21" fillId="0" borderId="16" xfId="0" applyFont="1" applyBorder="1" applyAlignment="1" applyProtection="1">
      <alignment horizontal="right" shrinkToFit="1"/>
      <protection hidden="1"/>
    </xf>
    <xf numFmtId="0" fontId="0" fillId="0" borderId="0" xfId="0" applyAlignment="1" applyProtection="1">
      <alignment horizontal="right" vertical="center" shrinkToFit="1"/>
      <protection hidden="1"/>
    </xf>
    <xf numFmtId="0" fontId="0" fillId="0" borderId="16" xfId="0" applyBorder="1" applyAlignment="1" applyProtection="1">
      <alignment horizontal="right" vertical="center" shrinkToFit="1"/>
      <protection hidden="1"/>
    </xf>
    <xf numFmtId="0" fontId="7" fillId="0" borderId="0" xfId="0" applyFont="1" applyAlignment="1" applyProtection="1">
      <alignment shrinkToFit="1"/>
      <protection hidden="1"/>
    </xf>
    <xf numFmtId="0" fontId="7" fillId="0" borderId="16" xfId="0" applyFont="1" applyBorder="1" applyAlignment="1" applyProtection="1">
      <alignment shrinkToFit="1"/>
      <protection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4" xr:uid="{C348799B-A05F-4A8E-B413-461A511CEEF5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30E999A4-82D5-4772-A523-75F7CBE6B242}"/>
    <cellStyle name="良い" xfId="42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O997"/>
  <sheetViews>
    <sheetView tabSelected="1" view="pageBreakPreview" topLeftCell="D1" zoomScale="140" zoomScaleNormal="98" zoomScaleSheetLayoutView="140" workbookViewId="0">
      <selection activeCell="AK74" sqref="AK74:BG78"/>
    </sheetView>
  </sheetViews>
  <sheetFormatPr defaultColWidth="0" defaultRowHeight="13" zeroHeight="1" x14ac:dyDescent="0.2"/>
  <cols>
    <col min="1" max="3" width="1.26953125" style="16" hidden="1" customWidth="1"/>
    <col min="4" max="90" width="1.26953125" style="16" customWidth="1"/>
    <col min="91" max="92" width="5.6328125" style="1" hidden="1" customWidth="1"/>
    <col min="93" max="93" width="8.08984375" style="3" hidden="1" customWidth="1"/>
    <col min="94" max="96" width="5.08984375" style="3" hidden="1" customWidth="1"/>
    <col min="97" max="97" width="3.453125" style="3" hidden="1" customWidth="1"/>
    <col min="98" max="98" width="4.08984375" style="3" hidden="1" customWidth="1"/>
    <col min="99" max="103" width="9" style="3" hidden="1" customWidth="1"/>
    <col min="104" max="104" width="7.08984375" style="3" hidden="1" customWidth="1"/>
    <col min="105" max="105" width="7.6328125" style="3" hidden="1" customWidth="1"/>
    <col min="106" max="106" width="8.08984375" style="3" hidden="1" customWidth="1"/>
    <col min="107" max="107" width="9.90625" style="3" hidden="1" customWidth="1"/>
    <col min="108" max="108" width="8.90625" style="3" hidden="1" customWidth="1"/>
    <col min="109" max="109" width="2.90625" style="3" hidden="1" customWidth="1"/>
    <col min="110" max="110" width="3.90625" style="3" hidden="1" customWidth="1"/>
    <col min="111" max="111" width="5.90625" style="3" hidden="1" customWidth="1"/>
    <col min="112" max="112" width="3.6328125" style="3" hidden="1" customWidth="1"/>
    <col min="113" max="113" width="3.08984375" style="3" hidden="1" customWidth="1"/>
    <col min="114" max="114" width="2.90625" style="3" hidden="1" customWidth="1"/>
    <col min="115" max="115" width="4.90625" style="3" hidden="1" customWidth="1"/>
    <col min="116" max="116" width="2.90625" style="3" hidden="1" customWidth="1"/>
    <col min="117" max="117" width="4.90625" style="3" hidden="1" customWidth="1"/>
    <col min="118" max="118" width="5.6328125" style="3" hidden="1" customWidth="1"/>
    <col min="119" max="119" width="5.6328125" style="1" hidden="1" customWidth="1"/>
    <col min="120" max="16384" width="9" style="1" hidden="1"/>
  </cols>
  <sheetData>
    <row r="1" spans="5:95" ht="8.15" customHeight="1" x14ac:dyDescent="0.2">
      <c r="CO1" s="10" t="s">
        <v>145</v>
      </c>
      <c r="CQ1" s="3" t="s">
        <v>203</v>
      </c>
    </row>
    <row r="2" spans="5:95" ht="8.15" customHeight="1" x14ac:dyDescent="0.2">
      <c r="CO2" s="11" t="s">
        <v>144</v>
      </c>
    </row>
    <row r="3" spans="5:95" ht="8.15" customHeight="1" x14ac:dyDescent="0.2">
      <c r="E3" s="291" t="s">
        <v>12</v>
      </c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0"/>
      <c r="BY3" s="230"/>
      <c r="BZ3" s="230"/>
      <c r="CA3" s="230"/>
      <c r="CB3" s="230"/>
      <c r="CC3" s="230"/>
      <c r="CD3" s="230"/>
      <c r="CE3" s="230"/>
      <c r="CF3" s="230"/>
      <c r="CG3" s="230"/>
      <c r="CH3" s="230"/>
      <c r="CI3" s="230"/>
      <c r="CJ3" s="230"/>
      <c r="CK3" s="230"/>
    </row>
    <row r="4" spans="5:95" ht="8.15" customHeight="1" x14ac:dyDescent="0.2"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</row>
    <row r="5" spans="5:95" ht="8.15" customHeight="1" x14ac:dyDescent="0.2">
      <c r="E5" s="17"/>
      <c r="T5" s="18"/>
      <c r="U5" s="18"/>
      <c r="V5" s="18"/>
      <c r="W5" s="18"/>
      <c r="X5" s="18"/>
      <c r="Y5" s="18"/>
      <c r="Z5" s="18"/>
      <c r="AA5" s="281" t="s">
        <v>52</v>
      </c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97" t="s">
        <v>57</v>
      </c>
      <c r="AM5" s="297"/>
      <c r="AN5" s="297"/>
      <c r="AO5" s="297"/>
      <c r="AP5" s="297"/>
      <c r="AQ5" s="297"/>
      <c r="AR5" s="297"/>
      <c r="AS5" s="297"/>
      <c r="AT5" s="297"/>
      <c r="AU5" s="297"/>
      <c r="AV5" s="297"/>
      <c r="AW5" s="297"/>
      <c r="AX5" s="281" t="s">
        <v>53</v>
      </c>
      <c r="AY5" s="281"/>
      <c r="AZ5" s="281"/>
      <c r="BA5" s="281"/>
      <c r="BB5" s="281"/>
      <c r="BC5" s="281"/>
      <c r="BD5" s="281"/>
      <c r="BE5" s="281"/>
      <c r="BF5" s="281"/>
      <c r="BG5" s="281" t="str">
        <f>IF(OR(AL5="認定番号",AL5=""),"？",VLOOKUP(AL5,CY27:CZ36,2,FALSE))</f>
        <v>？</v>
      </c>
      <c r="BH5" s="281"/>
      <c r="BI5" s="281"/>
      <c r="BJ5" s="281"/>
      <c r="BK5" s="281"/>
      <c r="BL5" s="281"/>
      <c r="BM5" s="281"/>
      <c r="BN5" s="281"/>
      <c r="BO5" s="281"/>
      <c r="BP5" s="281"/>
      <c r="BQ5" s="18"/>
      <c r="BR5" s="18"/>
      <c r="BS5" s="18"/>
      <c r="BT5" s="18"/>
    </row>
    <row r="6" spans="5:95" ht="8.15" customHeight="1" x14ac:dyDescent="0.2">
      <c r="R6" s="18"/>
      <c r="S6" s="18"/>
      <c r="T6" s="18"/>
      <c r="U6" s="18"/>
      <c r="V6" s="18"/>
      <c r="W6" s="18"/>
      <c r="X6" s="18"/>
      <c r="Y6" s="18"/>
      <c r="Z6" s="18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97"/>
      <c r="AM6" s="297"/>
      <c r="AN6" s="297"/>
      <c r="AO6" s="297"/>
      <c r="AP6" s="297"/>
      <c r="AQ6" s="297"/>
      <c r="AR6" s="297"/>
      <c r="AS6" s="297"/>
      <c r="AT6" s="297"/>
      <c r="AU6" s="297"/>
      <c r="AV6" s="297"/>
      <c r="AW6" s="297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281"/>
      <c r="BL6" s="281"/>
      <c r="BM6" s="281"/>
      <c r="BN6" s="281"/>
      <c r="BO6" s="281"/>
      <c r="BP6" s="281"/>
      <c r="BQ6" s="18"/>
      <c r="BR6" s="18"/>
      <c r="BS6" s="18"/>
      <c r="BT6" s="18"/>
    </row>
    <row r="7" spans="5:95" ht="8.15" customHeight="1" x14ac:dyDescent="0.2"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</row>
    <row r="8" spans="5:95" ht="8.15" customHeight="1" x14ac:dyDescent="0.2"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19"/>
      <c r="AP8" s="19"/>
      <c r="AQ8" s="353" t="s">
        <v>55</v>
      </c>
      <c r="AR8" s="353"/>
      <c r="AS8" s="353"/>
      <c r="AT8" s="353"/>
      <c r="AU8" s="353"/>
      <c r="AV8" s="353"/>
      <c r="AW8" s="205"/>
      <c r="AX8" s="205"/>
      <c r="AY8" s="205"/>
      <c r="AZ8" s="205"/>
      <c r="BA8" s="205"/>
      <c r="BB8" s="110" t="s">
        <v>54</v>
      </c>
      <c r="BC8" s="110"/>
      <c r="BD8" s="110"/>
      <c r="BE8" s="110"/>
      <c r="BF8" s="110"/>
      <c r="BG8" s="19"/>
      <c r="BH8" s="19"/>
      <c r="BI8" s="19"/>
      <c r="BJ8" s="19"/>
      <c r="BK8" s="19"/>
      <c r="BL8" s="19"/>
      <c r="BM8" s="19"/>
      <c r="BN8" s="292" t="s">
        <v>204</v>
      </c>
      <c r="BO8" s="292"/>
      <c r="BP8" s="292"/>
      <c r="BQ8" s="292"/>
      <c r="BR8" s="292"/>
      <c r="BS8" s="292"/>
      <c r="BT8" s="292"/>
      <c r="BU8" s="292"/>
      <c r="BV8" s="292"/>
      <c r="BW8" s="292"/>
      <c r="BX8" s="292"/>
      <c r="BY8" s="292"/>
      <c r="BZ8" s="292"/>
      <c r="CA8" s="292"/>
      <c r="CB8" s="292"/>
      <c r="CC8" s="292"/>
      <c r="CD8" s="292"/>
      <c r="CE8" s="292"/>
      <c r="CF8" s="292"/>
      <c r="CG8" s="292"/>
      <c r="CH8" s="292"/>
      <c r="CI8" s="292"/>
      <c r="CJ8" s="292"/>
      <c r="CK8" s="292"/>
    </row>
    <row r="9" spans="5:95" ht="8.15" customHeight="1" x14ac:dyDescent="0.2"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19"/>
      <c r="AP9" s="19"/>
      <c r="AQ9" s="354"/>
      <c r="AR9" s="354"/>
      <c r="AS9" s="354"/>
      <c r="AT9" s="354"/>
      <c r="AU9" s="354"/>
      <c r="AV9" s="354"/>
      <c r="AW9" s="206"/>
      <c r="AX9" s="206"/>
      <c r="AY9" s="206"/>
      <c r="AZ9" s="206"/>
      <c r="BA9" s="206"/>
      <c r="BB9" s="113"/>
      <c r="BC9" s="113"/>
      <c r="BD9" s="113"/>
      <c r="BE9" s="113"/>
      <c r="BF9" s="113"/>
      <c r="BG9" s="19"/>
      <c r="BH9" s="19"/>
      <c r="BI9" s="19"/>
      <c r="BJ9" s="19"/>
      <c r="BK9" s="19"/>
      <c r="BL9" s="19"/>
      <c r="BM9" s="19"/>
      <c r="BN9" s="292"/>
      <c r="BO9" s="292"/>
      <c r="BP9" s="292"/>
      <c r="BQ9" s="292"/>
      <c r="BR9" s="292"/>
      <c r="BS9" s="292"/>
      <c r="BT9" s="292"/>
      <c r="BU9" s="292"/>
      <c r="BV9" s="292"/>
      <c r="BW9" s="292"/>
      <c r="BX9" s="292"/>
      <c r="BY9" s="292"/>
      <c r="BZ9" s="292"/>
      <c r="CA9" s="292"/>
      <c r="CB9" s="292"/>
      <c r="CC9" s="292"/>
      <c r="CD9" s="292"/>
      <c r="CE9" s="292"/>
      <c r="CF9" s="292"/>
      <c r="CG9" s="292"/>
      <c r="CH9" s="292"/>
      <c r="CI9" s="292"/>
      <c r="CJ9" s="292"/>
      <c r="CK9" s="292"/>
    </row>
    <row r="10" spans="5:95" ht="8.15" customHeight="1" x14ac:dyDescent="0.2">
      <c r="F10" s="357" t="s">
        <v>19</v>
      </c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275" t="s">
        <v>20</v>
      </c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Q10" s="353" t="s">
        <v>56</v>
      </c>
      <c r="AR10" s="355"/>
      <c r="AS10" s="355"/>
      <c r="AT10" s="355"/>
      <c r="AU10" s="355"/>
      <c r="AV10" s="355"/>
      <c r="AW10" s="213"/>
      <c r="AX10" s="213"/>
      <c r="AY10" s="213"/>
      <c r="AZ10" s="213"/>
      <c r="BA10" s="213"/>
      <c r="BB10" s="282" t="s">
        <v>51</v>
      </c>
      <c r="BC10" s="282"/>
      <c r="BD10" s="282"/>
      <c r="BE10" s="282"/>
      <c r="BF10" s="282"/>
      <c r="BG10" s="19"/>
      <c r="BH10" s="19"/>
      <c r="BI10" s="19"/>
      <c r="BJ10" s="19"/>
      <c r="BK10" s="19"/>
      <c r="BL10" s="19"/>
      <c r="BM10" s="19"/>
    </row>
    <row r="11" spans="5:95" ht="8.15" customHeight="1" x14ac:dyDescent="0.2"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276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Q11" s="356"/>
      <c r="AR11" s="356"/>
      <c r="AS11" s="356"/>
      <c r="AT11" s="356"/>
      <c r="AU11" s="356"/>
      <c r="AV11" s="356"/>
      <c r="AW11" s="214"/>
      <c r="AX11" s="214"/>
      <c r="AY11" s="214"/>
      <c r="AZ11" s="214"/>
      <c r="BA11" s="214"/>
      <c r="BB11" s="283"/>
      <c r="BC11" s="283"/>
      <c r="BD11" s="283"/>
      <c r="BE11" s="283"/>
      <c r="BF11" s="283"/>
      <c r="BG11" s="19"/>
      <c r="BH11" s="19"/>
      <c r="BI11" s="19"/>
      <c r="BJ11" s="19"/>
      <c r="BK11" s="19"/>
      <c r="BL11" s="19"/>
      <c r="BM11" s="19"/>
    </row>
    <row r="12" spans="5:95" ht="8.15" customHeight="1" x14ac:dyDescent="0.2">
      <c r="F12" s="357" t="s">
        <v>18</v>
      </c>
      <c r="G12" s="357"/>
      <c r="H12" s="357"/>
      <c r="I12" s="357"/>
      <c r="J12" s="357"/>
      <c r="K12" s="357"/>
      <c r="L12" s="357"/>
      <c r="M12" s="357"/>
      <c r="N12" s="357"/>
      <c r="O12" s="357"/>
      <c r="P12" s="357"/>
      <c r="Q12" s="275" t="s">
        <v>20</v>
      </c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Q12" s="353" t="s">
        <v>80</v>
      </c>
      <c r="AR12" s="353"/>
      <c r="AS12" s="353"/>
      <c r="AT12" s="353"/>
      <c r="AU12" s="353"/>
      <c r="AV12" s="35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19"/>
      <c r="BH12" s="19"/>
      <c r="BI12" s="19"/>
      <c r="BJ12" s="19"/>
      <c r="BK12" s="19"/>
      <c r="BL12" s="19"/>
      <c r="BM12" s="19"/>
      <c r="BO12" s="183" t="s">
        <v>16</v>
      </c>
      <c r="BP12" s="183"/>
      <c r="BQ12" s="183"/>
      <c r="BR12" s="183"/>
      <c r="BS12" s="183"/>
      <c r="BT12" s="183"/>
      <c r="BU12" s="183"/>
      <c r="BV12" s="183"/>
      <c r="BW12" s="273"/>
      <c r="BX12" s="273"/>
      <c r="BY12" s="273"/>
      <c r="BZ12" s="273"/>
      <c r="CA12" s="273"/>
      <c r="CB12" s="273"/>
      <c r="CC12" s="273"/>
      <c r="CD12" s="273"/>
      <c r="CE12" s="273"/>
      <c r="CF12" s="273"/>
      <c r="CG12" s="273"/>
      <c r="CH12" s="273"/>
      <c r="CI12" s="183" t="s">
        <v>28</v>
      </c>
      <c r="CJ12" s="183"/>
      <c r="CK12" s="183"/>
    </row>
    <row r="13" spans="5:95" ht="8.15" customHeight="1" x14ac:dyDescent="0.2"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58"/>
      <c r="Q13" s="276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Q13" s="354"/>
      <c r="AR13" s="354"/>
      <c r="AS13" s="354"/>
      <c r="AT13" s="354"/>
      <c r="AU13" s="354"/>
      <c r="AV13" s="35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19"/>
      <c r="BH13" s="19"/>
      <c r="BI13" s="19"/>
      <c r="BJ13" s="19"/>
      <c r="BK13" s="19"/>
      <c r="BL13" s="19"/>
      <c r="BM13" s="19"/>
      <c r="BO13" s="215"/>
      <c r="BP13" s="215"/>
      <c r="BQ13" s="215"/>
      <c r="BR13" s="215"/>
      <c r="BS13" s="215"/>
      <c r="BT13" s="215"/>
      <c r="BU13" s="215"/>
      <c r="BV13" s="215"/>
      <c r="BW13" s="274"/>
      <c r="BX13" s="274"/>
      <c r="BY13" s="274"/>
      <c r="BZ13" s="274"/>
      <c r="CA13" s="274"/>
      <c r="CB13" s="274"/>
      <c r="CC13" s="274"/>
      <c r="CD13" s="274"/>
      <c r="CE13" s="274"/>
      <c r="CF13" s="274"/>
      <c r="CG13" s="274"/>
      <c r="CH13" s="274"/>
      <c r="CI13" s="215"/>
      <c r="CJ13" s="215"/>
      <c r="CK13" s="215"/>
    </row>
    <row r="14" spans="5:95" ht="8.15" customHeight="1" x14ac:dyDescent="0.2"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</row>
    <row r="15" spans="5:95" ht="8.15" customHeight="1" x14ac:dyDescent="0.2">
      <c r="E15" s="251" t="s">
        <v>0</v>
      </c>
      <c r="F15" s="252"/>
      <c r="G15" s="252"/>
      <c r="H15" s="252"/>
      <c r="I15" s="252"/>
      <c r="J15" s="252"/>
      <c r="K15" s="252"/>
      <c r="L15" s="253"/>
      <c r="M15" s="260" t="s">
        <v>1</v>
      </c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0" t="s">
        <v>4</v>
      </c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0" t="s">
        <v>3</v>
      </c>
      <c r="AL15" s="261"/>
      <c r="AM15" s="261"/>
      <c r="AN15" s="261"/>
      <c r="AO15" s="261"/>
      <c r="AP15" s="261"/>
      <c r="AQ15" s="261"/>
      <c r="AR15" s="261"/>
      <c r="AS15" s="261"/>
      <c r="AT15" s="261"/>
      <c r="AU15" s="261"/>
      <c r="AV15" s="261"/>
      <c r="AW15" s="261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98" t="s">
        <v>5</v>
      </c>
      <c r="BI15" s="221"/>
      <c r="BJ15" s="221"/>
      <c r="BK15" s="221"/>
      <c r="BL15" s="221"/>
      <c r="BM15" s="221"/>
      <c r="BN15" s="221"/>
      <c r="BO15" s="221"/>
      <c r="BP15" s="221"/>
      <c r="BQ15" s="221"/>
      <c r="BR15" s="221"/>
      <c r="BS15" s="221"/>
      <c r="BT15" s="221"/>
      <c r="BU15" s="221"/>
      <c r="BV15" s="221"/>
      <c r="BW15" s="217" t="s">
        <v>6</v>
      </c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</row>
    <row r="16" spans="5:95" ht="8.15" customHeight="1" x14ac:dyDescent="0.2">
      <c r="E16" s="254"/>
      <c r="F16" s="255"/>
      <c r="G16" s="255"/>
      <c r="H16" s="255"/>
      <c r="I16" s="255"/>
      <c r="J16" s="255"/>
      <c r="K16" s="255"/>
      <c r="L16" s="256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2"/>
      <c r="BC16" s="262"/>
      <c r="BD16" s="262"/>
      <c r="BE16" s="262"/>
      <c r="BF16" s="262"/>
      <c r="BG16" s="262"/>
      <c r="BH16" s="221"/>
      <c r="BI16" s="221"/>
      <c r="BJ16" s="221"/>
      <c r="BK16" s="221"/>
      <c r="BL16" s="221"/>
      <c r="BM16" s="221"/>
      <c r="BN16" s="221"/>
      <c r="BO16" s="221"/>
      <c r="BP16" s="221"/>
      <c r="BQ16" s="221"/>
      <c r="BR16" s="221"/>
      <c r="BS16" s="221"/>
      <c r="BT16" s="221"/>
      <c r="BU16" s="221"/>
      <c r="BV16" s="221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</row>
    <row r="17" spans="5:118" ht="8.15" customHeight="1" x14ac:dyDescent="0.2">
      <c r="E17" s="254"/>
      <c r="F17" s="255"/>
      <c r="G17" s="255"/>
      <c r="H17" s="255"/>
      <c r="I17" s="255"/>
      <c r="J17" s="255"/>
      <c r="K17" s="255"/>
      <c r="L17" s="256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  <c r="AR17" s="262"/>
      <c r="AS17" s="262"/>
      <c r="AT17" s="262"/>
      <c r="AU17" s="262"/>
      <c r="AV17" s="262"/>
      <c r="AW17" s="262"/>
      <c r="AX17" s="262"/>
      <c r="AY17" s="262"/>
      <c r="AZ17" s="262"/>
      <c r="BA17" s="262"/>
      <c r="BB17" s="262"/>
      <c r="BC17" s="262"/>
      <c r="BD17" s="262"/>
      <c r="BE17" s="262"/>
      <c r="BF17" s="262"/>
      <c r="BG17" s="262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99"/>
      <c r="BW17" s="300" t="s">
        <v>13</v>
      </c>
      <c r="BX17" s="301"/>
      <c r="BY17" s="301"/>
      <c r="BZ17" s="301"/>
      <c r="CA17" s="301"/>
      <c r="CB17" s="250" t="s">
        <v>34</v>
      </c>
      <c r="CC17" s="250"/>
      <c r="CD17" s="250"/>
      <c r="CE17" s="250"/>
      <c r="CF17" s="250"/>
      <c r="CG17" s="220" t="s">
        <v>14</v>
      </c>
      <c r="CH17" s="221"/>
      <c r="CI17" s="221"/>
      <c r="CJ17" s="221"/>
      <c r="CK17" s="221"/>
      <c r="CL17" s="22"/>
    </row>
    <row r="18" spans="5:118" ht="8.15" customHeight="1" x14ac:dyDescent="0.2">
      <c r="E18" s="254"/>
      <c r="F18" s="255"/>
      <c r="G18" s="255"/>
      <c r="H18" s="255"/>
      <c r="I18" s="255"/>
      <c r="J18" s="255"/>
      <c r="K18" s="255"/>
      <c r="L18" s="256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2"/>
      <c r="BC18" s="262"/>
      <c r="BD18" s="262"/>
      <c r="BE18" s="262"/>
      <c r="BF18" s="262"/>
      <c r="BG18" s="262"/>
      <c r="BH18" s="221"/>
      <c r="BI18" s="221"/>
      <c r="BJ18" s="221"/>
      <c r="BK18" s="221"/>
      <c r="BL18" s="221"/>
      <c r="BM18" s="221"/>
      <c r="BN18" s="221"/>
      <c r="BO18" s="221"/>
      <c r="BP18" s="221"/>
      <c r="BQ18" s="221"/>
      <c r="BR18" s="221"/>
      <c r="BS18" s="221"/>
      <c r="BT18" s="221"/>
      <c r="BU18" s="221"/>
      <c r="BV18" s="299"/>
      <c r="BW18" s="300"/>
      <c r="BX18" s="301"/>
      <c r="BY18" s="301"/>
      <c r="BZ18" s="301"/>
      <c r="CA18" s="301"/>
      <c r="CB18" s="250"/>
      <c r="CC18" s="250"/>
      <c r="CD18" s="250"/>
      <c r="CE18" s="250"/>
      <c r="CF18" s="250"/>
      <c r="CG18" s="220"/>
      <c r="CH18" s="221"/>
      <c r="CI18" s="221"/>
      <c r="CJ18" s="221"/>
      <c r="CK18" s="221"/>
      <c r="CL18" s="22"/>
    </row>
    <row r="19" spans="5:118" ht="8.15" customHeight="1" x14ac:dyDescent="0.2">
      <c r="E19" s="257"/>
      <c r="F19" s="258"/>
      <c r="G19" s="258"/>
      <c r="H19" s="258"/>
      <c r="I19" s="258"/>
      <c r="J19" s="258"/>
      <c r="K19" s="258"/>
      <c r="L19" s="259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21"/>
      <c r="BI19" s="221"/>
      <c r="BJ19" s="221"/>
      <c r="BK19" s="221"/>
      <c r="BL19" s="221"/>
      <c r="BM19" s="221"/>
      <c r="BN19" s="221"/>
      <c r="BO19" s="221"/>
      <c r="BP19" s="221"/>
      <c r="BQ19" s="221"/>
      <c r="BR19" s="221"/>
      <c r="BS19" s="221"/>
      <c r="BT19" s="221"/>
      <c r="BU19" s="221"/>
      <c r="BV19" s="299"/>
      <c r="BW19" s="302"/>
      <c r="BX19" s="301"/>
      <c r="BY19" s="301"/>
      <c r="BZ19" s="301"/>
      <c r="CA19" s="301"/>
      <c r="CB19" s="250"/>
      <c r="CC19" s="250"/>
      <c r="CD19" s="250"/>
      <c r="CE19" s="250"/>
      <c r="CF19" s="250"/>
      <c r="CG19" s="222"/>
      <c r="CH19" s="221"/>
      <c r="CI19" s="221"/>
      <c r="CJ19" s="221"/>
      <c r="CK19" s="221"/>
      <c r="CL19" s="22"/>
    </row>
    <row r="20" spans="5:118" ht="8.15" customHeight="1" x14ac:dyDescent="0.2">
      <c r="E20" s="100" t="s">
        <v>22</v>
      </c>
      <c r="F20" s="101"/>
      <c r="G20" s="143" t="s">
        <v>130</v>
      </c>
      <c r="H20" s="144"/>
      <c r="I20" s="144"/>
      <c r="J20" s="144"/>
      <c r="K20" s="144"/>
      <c r="L20" s="145"/>
      <c r="M20" s="143" t="s">
        <v>43</v>
      </c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128</v>
      </c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5"/>
      <c r="AK20" s="231"/>
      <c r="AL20" s="232"/>
      <c r="AM20" s="235" t="s">
        <v>104</v>
      </c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6"/>
      <c r="BH20" s="211" t="s">
        <v>103</v>
      </c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172" t="str">
        <f>IF(AND(BI28="",BI23=""),"",(IF(AND(BI28=AP28,BI23=AP23),"○","")))</f>
        <v/>
      </c>
      <c r="BX20" s="115"/>
      <c r="BY20" s="115"/>
      <c r="BZ20" s="115"/>
      <c r="CA20" s="115"/>
      <c r="CB20" s="115" t="s">
        <v>37</v>
      </c>
      <c r="CC20" s="115"/>
      <c r="CD20" s="115"/>
      <c r="CE20" s="115"/>
      <c r="CF20" s="115"/>
      <c r="CG20" s="192" t="str">
        <f>IF(AND(BI28="",BI23=""),"",(IF(NOT(AND(BI28=AP28,BI23=AP23)),"○","")))</f>
        <v/>
      </c>
      <c r="CH20" s="193"/>
      <c r="CI20" s="193"/>
      <c r="CJ20" s="193"/>
      <c r="CK20" s="193"/>
      <c r="CL20" s="22"/>
      <c r="CZ20" s="4"/>
    </row>
    <row r="21" spans="5:118" ht="8.15" customHeight="1" x14ac:dyDescent="0.2">
      <c r="E21" s="102"/>
      <c r="F21" s="103"/>
      <c r="G21" s="94"/>
      <c r="H21" s="95"/>
      <c r="I21" s="95"/>
      <c r="J21" s="95"/>
      <c r="K21" s="95"/>
      <c r="L21" s="96"/>
      <c r="M21" s="94"/>
      <c r="N21" s="95"/>
      <c r="O21" s="95"/>
      <c r="P21" s="95"/>
      <c r="Q21" s="95"/>
      <c r="R21" s="95"/>
      <c r="S21" s="95"/>
      <c r="T21" s="95"/>
      <c r="U21" s="95"/>
      <c r="V21" s="95"/>
      <c r="W21" s="96"/>
      <c r="X21" s="94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6"/>
      <c r="AK21" s="229"/>
      <c r="AL21" s="230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7"/>
      <c r="BA21" s="237"/>
      <c r="BB21" s="237"/>
      <c r="BC21" s="237"/>
      <c r="BD21" s="237"/>
      <c r="BE21" s="237"/>
      <c r="BF21" s="237"/>
      <c r="BG21" s="238"/>
      <c r="BH21" s="158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73"/>
      <c r="BX21" s="116"/>
      <c r="BY21" s="116"/>
      <c r="BZ21" s="116"/>
      <c r="CA21" s="116"/>
      <c r="CB21" s="116"/>
      <c r="CC21" s="116"/>
      <c r="CD21" s="116"/>
      <c r="CE21" s="116"/>
      <c r="CF21" s="116"/>
      <c r="CG21" s="194"/>
      <c r="CH21" s="195"/>
      <c r="CI21" s="195"/>
      <c r="CJ21" s="195"/>
      <c r="CK21" s="195"/>
      <c r="CL21" s="22"/>
      <c r="CZ21" s="4"/>
    </row>
    <row r="22" spans="5:118" ht="8.15" customHeight="1" x14ac:dyDescent="0.2">
      <c r="E22" s="102"/>
      <c r="F22" s="103"/>
      <c r="G22" s="94"/>
      <c r="H22" s="95"/>
      <c r="I22" s="95"/>
      <c r="J22" s="95"/>
      <c r="K22" s="95"/>
      <c r="L22" s="96"/>
      <c r="M22" s="94"/>
      <c r="N22" s="95"/>
      <c r="O22" s="95"/>
      <c r="P22" s="95"/>
      <c r="Q22" s="95"/>
      <c r="R22" s="95"/>
      <c r="S22" s="95"/>
      <c r="T22" s="95"/>
      <c r="U22" s="95"/>
      <c r="V22" s="95"/>
      <c r="W22" s="96"/>
      <c r="X22" s="94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6"/>
      <c r="AK22" s="229"/>
      <c r="AL22" s="230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7"/>
      <c r="BA22" s="237"/>
      <c r="BB22" s="237"/>
      <c r="BC22" s="237"/>
      <c r="BD22" s="237"/>
      <c r="BE22" s="237"/>
      <c r="BF22" s="237"/>
      <c r="BG22" s="238"/>
      <c r="BH22" s="158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73"/>
      <c r="BX22" s="116"/>
      <c r="BY22" s="116"/>
      <c r="BZ22" s="116"/>
      <c r="CA22" s="116"/>
      <c r="CB22" s="116"/>
      <c r="CC22" s="116"/>
      <c r="CD22" s="116"/>
      <c r="CE22" s="116"/>
      <c r="CF22" s="116"/>
      <c r="CG22" s="194"/>
      <c r="CH22" s="195"/>
      <c r="CI22" s="195"/>
      <c r="CJ22" s="195"/>
      <c r="CK22" s="195"/>
      <c r="CL22" s="22"/>
      <c r="CZ22" s="4"/>
    </row>
    <row r="23" spans="5:118" ht="8.15" customHeight="1" x14ac:dyDescent="0.2">
      <c r="E23" s="102"/>
      <c r="F23" s="103"/>
      <c r="G23" s="94"/>
      <c r="H23" s="95"/>
      <c r="I23" s="95"/>
      <c r="J23" s="95"/>
      <c r="K23" s="95"/>
      <c r="L23" s="96"/>
      <c r="M23" s="94"/>
      <c r="N23" s="95"/>
      <c r="O23" s="95"/>
      <c r="P23" s="95"/>
      <c r="Q23" s="95"/>
      <c r="R23" s="95"/>
      <c r="S23" s="95"/>
      <c r="T23" s="95"/>
      <c r="U23" s="95"/>
      <c r="V23" s="95"/>
      <c r="W23" s="96"/>
      <c r="X23" s="94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6"/>
      <c r="AK23" s="22"/>
      <c r="AL23" s="183" t="s">
        <v>96</v>
      </c>
      <c r="AM23" s="183"/>
      <c r="AN23" s="183"/>
      <c r="AO23" s="183"/>
      <c r="AP23" s="185" t="str">
        <f>IF(OR(AL5="認定番号",AL5=""),"?",VLOOKUP(AL5,CY27:DN36,5,FALSE))</f>
        <v>?</v>
      </c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23"/>
      <c r="BG23" s="24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V23" s="24"/>
      <c r="BW23" s="173"/>
      <c r="BX23" s="116"/>
      <c r="BY23" s="116"/>
      <c r="BZ23" s="116"/>
      <c r="CA23" s="116"/>
      <c r="CB23" s="116"/>
      <c r="CC23" s="116"/>
      <c r="CD23" s="116"/>
      <c r="CE23" s="116"/>
      <c r="CF23" s="116"/>
      <c r="CG23" s="194"/>
      <c r="CH23" s="195"/>
      <c r="CI23" s="195"/>
      <c r="CJ23" s="195"/>
      <c r="CK23" s="195"/>
      <c r="CL23" s="22"/>
      <c r="CZ23" s="4"/>
    </row>
    <row r="24" spans="5:118" ht="8.15" customHeight="1" x14ac:dyDescent="0.2">
      <c r="E24" s="102"/>
      <c r="F24" s="103"/>
      <c r="G24" s="94"/>
      <c r="H24" s="95"/>
      <c r="I24" s="95"/>
      <c r="J24" s="95"/>
      <c r="K24" s="95"/>
      <c r="L24" s="96"/>
      <c r="M24" s="94"/>
      <c r="N24" s="95"/>
      <c r="O24" s="95"/>
      <c r="P24" s="95"/>
      <c r="Q24" s="95"/>
      <c r="R24" s="95"/>
      <c r="S24" s="95"/>
      <c r="T24" s="95"/>
      <c r="U24" s="95"/>
      <c r="V24" s="95"/>
      <c r="W24" s="96"/>
      <c r="X24" s="94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6"/>
      <c r="AK24" s="25"/>
      <c r="AL24" s="216"/>
      <c r="AM24" s="216"/>
      <c r="AN24" s="216"/>
      <c r="AO24" s="216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6"/>
      <c r="BD24" s="27"/>
      <c r="BE24" s="27"/>
      <c r="BF24" s="27"/>
      <c r="BG24" s="28"/>
      <c r="BH24" s="27"/>
      <c r="BI24" s="206"/>
      <c r="BJ24" s="206"/>
      <c r="BK24" s="206"/>
      <c r="BL24" s="206"/>
      <c r="BM24" s="206"/>
      <c r="BN24" s="206"/>
      <c r="BO24" s="206"/>
      <c r="BP24" s="206"/>
      <c r="BQ24" s="206"/>
      <c r="BR24" s="206"/>
      <c r="BS24" s="206"/>
      <c r="BT24" s="27"/>
      <c r="BU24" s="27"/>
      <c r="BV24" s="28"/>
      <c r="BW24" s="173"/>
      <c r="BX24" s="116"/>
      <c r="BY24" s="116"/>
      <c r="BZ24" s="116"/>
      <c r="CA24" s="116"/>
      <c r="CB24" s="116"/>
      <c r="CC24" s="116"/>
      <c r="CD24" s="116"/>
      <c r="CE24" s="116"/>
      <c r="CF24" s="116"/>
      <c r="CG24" s="194"/>
      <c r="CH24" s="195"/>
      <c r="CI24" s="195"/>
      <c r="CJ24" s="195"/>
      <c r="CK24" s="195"/>
      <c r="CL24" s="22"/>
      <c r="CZ24" s="4"/>
    </row>
    <row r="25" spans="5:118" ht="8.15" customHeight="1" x14ac:dyDescent="0.2">
      <c r="E25" s="102"/>
      <c r="F25" s="103"/>
      <c r="G25" s="94"/>
      <c r="H25" s="95"/>
      <c r="I25" s="95"/>
      <c r="J25" s="95"/>
      <c r="K25" s="95"/>
      <c r="L25" s="96"/>
      <c r="M25" s="94"/>
      <c r="N25" s="95"/>
      <c r="O25" s="95"/>
      <c r="P25" s="95"/>
      <c r="Q25" s="95"/>
      <c r="R25" s="95"/>
      <c r="S25" s="95"/>
      <c r="T25" s="95"/>
      <c r="U25" s="95"/>
      <c r="V25" s="95"/>
      <c r="W25" s="96"/>
      <c r="X25" s="94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6"/>
      <c r="AK25" s="229"/>
      <c r="AL25" s="230"/>
      <c r="AM25" s="237" t="s">
        <v>105</v>
      </c>
      <c r="AN25" s="237"/>
      <c r="AO25" s="237"/>
      <c r="AP25" s="237"/>
      <c r="AQ25" s="237"/>
      <c r="AR25" s="237"/>
      <c r="AS25" s="237"/>
      <c r="AT25" s="237"/>
      <c r="AU25" s="237"/>
      <c r="AV25" s="237"/>
      <c r="AW25" s="237"/>
      <c r="AX25" s="237"/>
      <c r="AY25" s="237"/>
      <c r="AZ25" s="237"/>
      <c r="BA25" s="237"/>
      <c r="BB25" s="237"/>
      <c r="BC25" s="239"/>
      <c r="BD25" s="239"/>
      <c r="BE25" s="239"/>
      <c r="BF25" s="239"/>
      <c r="BG25" s="240"/>
      <c r="BH25" s="234" t="s">
        <v>127</v>
      </c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4"/>
      <c r="BU25" s="154"/>
      <c r="BV25" s="154"/>
      <c r="BW25" s="173"/>
      <c r="BX25" s="116"/>
      <c r="BY25" s="116"/>
      <c r="BZ25" s="116"/>
      <c r="CA25" s="116"/>
      <c r="CB25" s="116"/>
      <c r="CC25" s="116"/>
      <c r="CD25" s="116"/>
      <c r="CE25" s="116"/>
      <c r="CF25" s="116"/>
      <c r="CG25" s="194"/>
      <c r="CH25" s="195"/>
      <c r="CI25" s="195"/>
      <c r="CJ25" s="195"/>
      <c r="CK25" s="195"/>
      <c r="CL25" s="22"/>
      <c r="CZ25" s="4"/>
    </row>
    <row r="26" spans="5:118" ht="8.15" customHeight="1" x14ac:dyDescent="0.2">
      <c r="E26" s="102"/>
      <c r="F26" s="103"/>
      <c r="G26" s="94"/>
      <c r="H26" s="95"/>
      <c r="I26" s="95"/>
      <c r="J26" s="95"/>
      <c r="K26" s="95"/>
      <c r="L26" s="96"/>
      <c r="M26" s="94"/>
      <c r="N26" s="95"/>
      <c r="O26" s="95"/>
      <c r="P26" s="95"/>
      <c r="Q26" s="95"/>
      <c r="R26" s="95"/>
      <c r="S26" s="95"/>
      <c r="T26" s="95"/>
      <c r="U26" s="95"/>
      <c r="V26" s="95"/>
      <c r="W26" s="96"/>
      <c r="X26" s="94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6"/>
      <c r="AK26" s="229"/>
      <c r="AL26" s="230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  <c r="BA26" s="237"/>
      <c r="BB26" s="237"/>
      <c r="BC26" s="237"/>
      <c r="BD26" s="237"/>
      <c r="BE26" s="237"/>
      <c r="BF26" s="237"/>
      <c r="BG26" s="238"/>
      <c r="BH26" s="158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73"/>
      <c r="BX26" s="116"/>
      <c r="BY26" s="116"/>
      <c r="BZ26" s="116"/>
      <c r="CA26" s="116"/>
      <c r="CB26" s="116"/>
      <c r="CC26" s="116"/>
      <c r="CD26" s="116"/>
      <c r="CE26" s="116"/>
      <c r="CF26" s="116"/>
      <c r="CG26" s="194"/>
      <c r="CH26" s="195"/>
      <c r="CI26" s="195"/>
      <c r="CJ26" s="195"/>
      <c r="CK26" s="195"/>
      <c r="CL26" s="22"/>
      <c r="CR26" s="5"/>
      <c r="CS26" s="5"/>
      <c r="CT26" s="5"/>
      <c r="CU26" s="5"/>
      <c r="CV26" s="5"/>
      <c r="CW26" s="5"/>
      <c r="CY26" s="5" t="s">
        <v>57</v>
      </c>
      <c r="CZ26" s="6" t="s">
        <v>43</v>
      </c>
      <c r="DA26" s="5" t="s">
        <v>58</v>
      </c>
      <c r="DB26" s="5" t="s">
        <v>60</v>
      </c>
      <c r="DC26" s="5"/>
      <c r="DD26" s="207" t="s">
        <v>63</v>
      </c>
      <c r="DE26" s="207"/>
      <c r="DF26" s="207"/>
      <c r="DG26" s="198" t="s">
        <v>77</v>
      </c>
      <c r="DH26" s="199"/>
      <c r="DI26" s="199"/>
      <c r="DJ26" s="199"/>
      <c r="DK26" s="199"/>
      <c r="DL26" s="199"/>
      <c r="DM26" s="199"/>
      <c r="DN26" s="200"/>
    </row>
    <row r="27" spans="5:118" ht="8.15" customHeight="1" x14ac:dyDescent="0.2">
      <c r="E27" s="102"/>
      <c r="F27" s="103"/>
      <c r="G27" s="94"/>
      <c r="H27" s="95"/>
      <c r="I27" s="95"/>
      <c r="J27" s="95"/>
      <c r="K27" s="95"/>
      <c r="L27" s="96"/>
      <c r="M27" s="94"/>
      <c r="N27" s="95"/>
      <c r="O27" s="95"/>
      <c r="P27" s="95"/>
      <c r="Q27" s="95"/>
      <c r="R27" s="95"/>
      <c r="S27" s="95"/>
      <c r="T27" s="95"/>
      <c r="U27" s="95"/>
      <c r="V27" s="95"/>
      <c r="W27" s="96"/>
      <c r="X27" s="94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6"/>
      <c r="AK27" s="229"/>
      <c r="AL27" s="230"/>
      <c r="AM27" s="237"/>
      <c r="AN27" s="237"/>
      <c r="AO27" s="237"/>
      <c r="AP27" s="237"/>
      <c r="AQ27" s="237"/>
      <c r="AR27" s="237"/>
      <c r="AS27" s="237"/>
      <c r="AT27" s="237"/>
      <c r="AU27" s="237"/>
      <c r="AV27" s="237"/>
      <c r="AW27" s="237"/>
      <c r="AX27" s="237"/>
      <c r="AY27" s="237"/>
      <c r="AZ27" s="237"/>
      <c r="BA27" s="237"/>
      <c r="BB27" s="237"/>
      <c r="BC27" s="237"/>
      <c r="BD27" s="237"/>
      <c r="BE27" s="237"/>
      <c r="BF27" s="237"/>
      <c r="BG27" s="238"/>
      <c r="BH27" s="158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73"/>
      <c r="BX27" s="116"/>
      <c r="BY27" s="116"/>
      <c r="BZ27" s="116"/>
      <c r="CA27" s="116"/>
      <c r="CB27" s="116"/>
      <c r="CC27" s="116"/>
      <c r="CD27" s="116"/>
      <c r="CE27" s="116"/>
      <c r="CF27" s="116"/>
      <c r="CG27" s="194"/>
      <c r="CH27" s="195"/>
      <c r="CI27" s="195"/>
      <c r="CJ27" s="195"/>
      <c r="CK27" s="195"/>
      <c r="CL27" s="22"/>
      <c r="CR27" s="5" t="s">
        <v>75</v>
      </c>
      <c r="CS27" s="5">
        <v>27</v>
      </c>
      <c r="CT27" s="5">
        <v>1</v>
      </c>
      <c r="CU27" s="5">
        <v>1</v>
      </c>
      <c r="CV27" s="5">
        <v>320</v>
      </c>
      <c r="CW27" s="5">
        <v>30</v>
      </c>
      <c r="CY27" s="5" t="s">
        <v>179</v>
      </c>
      <c r="CZ27" s="6" t="s">
        <v>180</v>
      </c>
      <c r="DA27" s="5">
        <v>725</v>
      </c>
      <c r="DB27" s="5" t="s">
        <v>70</v>
      </c>
      <c r="DC27" s="5" t="s">
        <v>70</v>
      </c>
      <c r="DD27" s="5" t="s">
        <v>64</v>
      </c>
      <c r="DE27" s="5">
        <v>70</v>
      </c>
      <c r="DF27" s="5">
        <v>50</v>
      </c>
      <c r="DG27" s="5" t="s">
        <v>181</v>
      </c>
      <c r="DH27" s="5" t="s">
        <v>182</v>
      </c>
      <c r="DI27" s="5" t="s">
        <v>108</v>
      </c>
      <c r="DJ27" s="5">
        <v>10</v>
      </c>
      <c r="DK27" s="6">
        <v>1000</v>
      </c>
      <c r="DL27" s="5">
        <v>10</v>
      </c>
      <c r="DM27" s="6">
        <v>1000</v>
      </c>
      <c r="DN27" s="5"/>
    </row>
    <row r="28" spans="5:118" ht="8.15" customHeight="1" x14ac:dyDescent="0.2">
      <c r="E28" s="102"/>
      <c r="F28" s="103"/>
      <c r="G28" s="94"/>
      <c r="H28" s="95"/>
      <c r="I28" s="95"/>
      <c r="J28" s="95"/>
      <c r="K28" s="95"/>
      <c r="L28" s="96"/>
      <c r="M28" s="94"/>
      <c r="N28" s="95"/>
      <c r="O28" s="95"/>
      <c r="P28" s="95"/>
      <c r="Q28" s="95"/>
      <c r="R28" s="95"/>
      <c r="S28" s="95"/>
      <c r="T28" s="95"/>
      <c r="U28" s="95"/>
      <c r="V28" s="95"/>
      <c r="W28" s="96"/>
      <c r="X28" s="94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6"/>
      <c r="AK28" s="29"/>
      <c r="AL28" s="183" t="s">
        <v>59</v>
      </c>
      <c r="AM28" s="183"/>
      <c r="AN28" s="183"/>
      <c r="AO28" s="183"/>
      <c r="AP28" s="185" t="str">
        <f>IF(OR(AL5="認定番号",AL5=""),"?",VLOOKUP(AL5,CY27:DN36,4,FALSE))</f>
        <v>?</v>
      </c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30"/>
      <c r="BD28" s="30"/>
      <c r="BE28" s="30"/>
      <c r="BF28" s="30"/>
      <c r="BG28" s="31"/>
      <c r="BH28" s="29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3"/>
      <c r="BU28" s="23"/>
      <c r="BV28" s="32"/>
      <c r="BW28" s="173"/>
      <c r="BX28" s="116"/>
      <c r="BY28" s="116"/>
      <c r="BZ28" s="116"/>
      <c r="CA28" s="116"/>
      <c r="CB28" s="116"/>
      <c r="CC28" s="116"/>
      <c r="CD28" s="116"/>
      <c r="CE28" s="116"/>
      <c r="CF28" s="116"/>
      <c r="CG28" s="194"/>
      <c r="CH28" s="195"/>
      <c r="CI28" s="195"/>
      <c r="CJ28" s="195"/>
      <c r="CK28" s="195"/>
      <c r="CL28" s="22"/>
      <c r="CR28" s="5"/>
      <c r="CS28" s="5">
        <v>28</v>
      </c>
      <c r="CT28" s="5">
        <v>2</v>
      </c>
      <c r="CU28" s="5">
        <v>2</v>
      </c>
      <c r="CV28" s="5">
        <v>450</v>
      </c>
      <c r="CW28" s="5">
        <v>45</v>
      </c>
      <c r="CY28" s="5" t="s">
        <v>68</v>
      </c>
      <c r="CZ28" s="6" t="s">
        <v>69</v>
      </c>
      <c r="DA28" s="5">
        <v>725</v>
      </c>
      <c r="DB28" s="5" t="s">
        <v>70</v>
      </c>
      <c r="DC28" s="5" t="s">
        <v>70</v>
      </c>
      <c r="DD28" s="5" t="s">
        <v>64</v>
      </c>
      <c r="DE28" s="5">
        <v>70</v>
      </c>
      <c r="DF28" s="5">
        <v>50</v>
      </c>
      <c r="DG28" s="5" t="s">
        <v>181</v>
      </c>
      <c r="DH28" s="5" t="s">
        <v>182</v>
      </c>
      <c r="DI28" s="5" t="s">
        <v>108</v>
      </c>
      <c r="DJ28" s="5">
        <v>10</v>
      </c>
      <c r="DK28" s="6">
        <v>1000</v>
      </c>
      <c r="DL28" s="5">
        <v>10</v>
      </c>
      <c r="DM28" s="6">
        <v>1000</v>
      </c>
      <c r="DN28" s="5"/>
    </row>
    <row r="29" spans="5:118" ht="8.15" customHeight="1" x14ac:dyDescent="0.2">
      <c r="E29" s="102"/>
      <c r="F29" s="103"/>
      <c r="G29" s="94"/>
      <c r="H29" s="95"/>
      <c r="I29" s="95"/>
      <c r="J29" s="95"/>
      <c r="K29" s="95"/>
      <c r="L29" s="96"/>
      <c r="M29" s="120"/>
      <c r="N29" s="121"/>
      <c r="O29" s="121"/>
      <c r="P29" s="121"/>
      <c r="Q29" s="121"/>
      <c r="R29" s="121"/>
      <c r="S29" s="121"/>
      <c r="T29" s="121"/>
      <c r="U29" s="121"/>
      <c r="V29" s="121"/>
      <c r="W29" s="122"/>
      <c r="X29" s="120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2"/>
      <c r="AK29" s="33"/>
      <c r="AL29" s="216"/>
      <c r="AM29" s="216"/>
      <c r="AN29" s="216"/>
      <c r="AO29" s="216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34"/>
      <c r="BD29" s="34"/>
      <c r="BE29" s="34"/>
      <c r="BF29" s="34"/>
      <c r="BG29" s="35"/>
      <c r="BH29" s="33"/>
      <c r="BI29" s="206"/>
      <c r="BJ29" s="206"/>
      <c r="BK29" s="206"/>
      <c r="BL29" s="206"/>
      <c r="BM29" s="206"/>
      <c r="BN29" s="206"/>
      <c r="BO29" s="206"/>
      <c r="BP29" s="206"/>
      <c r="BQ29" s="206"/>
      <c r="BR29" s="206"/>
      <c r="BS29" s="206"/>
      <c r="BT29" s="26"/>
      <c r="BU29" s="26"/>
      <c r="BV29" s="36"/>
      <c r="BW29" s="173"/>
      <c r="BX29" s="116"/>
      <c r="BY29" s="116"/>
      <c r="BZ29" s="116"/>
      <c r="CA29" s="116"/>
      <c r="CB29" s="116"/>
      <c r="CC29" s="116"/>
      <c r="CD29" s="116"/>
      <c r="CE29" s="116"/>
      <c r="CF29" s="116"/>
      <c r="CG29" s="194"/>
      <c r="CH29" s="195"/>
      <c r="CI29" s="195"/>
      <c r="CJ29" s="195"/>
      <c r="CK29" s="195"/>
      <c r="CL29" s="29"/>
      <c r="CM29" s="2"/>
      <c r="CN29" s="2"/>
      <c r="CR29" s="5" t="s">
        <v>97</v>
      </c>
      <c r="CS29" s="5">
        <v>29</v>
      </c>
      <c r="CT29" s="5">
        <v>3</v>
      </c>
      <c r="CU29" s="5">
        <v>3</v>
      </c>
      <c r="CV29" s="5">
        <v>600</v>
      </c>
      <c r="CW29" s="5">
        <v>60</v>
      </c>
      <c r="CY29" s="5" t="s">
        <v>183</v>
      </c>
      <c r="CZ29" s="5" t="s">
        <v>184</v>
      </c>
      <c r="DA29" s="5">
        <v>725</v>
      </c>
      <c r="DB29" s="5" t="s">
        <v>70</v>
      </c>
      <c r="DC29" s="5" t="s">
        <v>70</v>
      </c>
      <c r="DD29" s="5" t="s">
        <v>64</v>
      </c>
      <c r="DE29" s="5">
        <v>70</v>
      </c>
      <c r="DF29" s="5">
        <v>50</v>
      </c>
      <c r="DG29" s="5" t="s">
        <v>181</v>
      </c>
      <c r="DH29" s="5" t="s">
        <v>182</v>
      </c>
      <c r="DI29" s="5" t="s">
        <v>108</v>
      </c>
      <c r="DJ29" s="5">
        <v>10</v>
      </c>
      <c r="DK29" s="6">
        <v>1000</v>
      </c>
      <c r="DL29" s="5">
        <v>10</v>
      </c>
      <c r="DM29" s="6">
        <v>1000</v>
      </c>
      <c r="DN29" s="5"/>
    </row>
    <row r="30" spans="5:118" ht="8.15" customHeight="1" x14ac:dyDescent="0.2">
      <c r="E30" s="102"/>
      <c r="F30" s="103"/>
      <c r="G30" s="94"/>
      <c r="H30" s="95"/>
      <c r="I30" s="95"/>
      <c r="J30" s="95"/>
      <c r="K30" s="95"/>
      <c r="L30" s="96"/>
      <c r="M30" s="91" t="s">
        <v>44</v>
      </c>
      <c r="N30" s="92"/>
      <c r="O30" s="92"/>
      <c r="P30" s="92"/>
      <c r="Q30" s="92"/>
      <c r="R30" s="92"/>
      <c r="S30" s="92"/>
      <c r="T30" s="92"/>
      <c r="U30" s="92"/>
      <c r="V30" s="92"/>
      <c r="W30" s="93"/>
      <c r="X30" s="91" t="s">
        <v>129</v>
      </c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3"/>
      <c r="AK30" s="234" t="s">
        <v>45</v>
      </c>
      <c r="AL30" s="154"/>
      <c r="AM30" s="154"/>
      <c r="AN30" s="154"/>
      <c r="AO30" s="154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4"/>
      <c r="BD30" s="154"/>
      <c r="BE30" s="154"/>
      <c r="BF30" s="154"/>
      <c r="BG30" s="155"/>
      <c r="BH30" s="37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38"/>
      <c r="BU30" s="38"/>
      <c r="BV30" s="38"/>
      <c r="BW30" s="132"/>
      <c r="BX30" s="133"/>
      <c r="BY30" s="133"/>
      <c r="BZ30" s="133"/>
      <c r="CA30" s="133"/>
      <c r="CB30" s="116" t="s">
        <v>37</v>
      </c>
      <c r="CC30" s="116"/>
      <c r="CD30" s="116"/>
      <c r="CE30" s="116"/>
      <c r="CF30" s="116"/>
      <c r="CG30" s="164"/>
      <c r="CH30" s="165"/>
      <c r="CI30" s="165"/>
      <c r="CJ30" s="165"/>
      <c r="CK30" s="165"/>
      <c r="CL30" s="29"/>
      <c r="CM30" s="2"/>
      <c r="CN30" s="2"/>
      <c r="CR30" s="5"/>
      <c r="CS30" s="5">
        <v>30</v>
      </c>
      <c r="CT30" s="5">
        <v>4</v>
      </c>
      <c r="CU30" s="5">
        <v>4</v>
      </c>
      <c r="CV30" s="5">
        <v>700</v>
      </c>
      <c r="CW30" s="5">
        <v>90</v>
      </c>
      <c r="CY30" s="5" t="s">
        <v>185</v>
      </c>
      <c r="CZ30" s="5" t="s">
        <v>186</v>
      </c>
      <c r="DA30" s="5">
        <v>765</v>
      </c>
      <c r="DB30" s="5" t="s">
        <v>187</v>
      </c>
      <c r="DC30" s="5" t="s">
        <v>98</v>
      </c>
      <c r="DD30" s="5" t="s">
        <v>65</v>
      </c>
      <c r="DE30" s="5">
        <v>75</v>
      </c>
      <c r="DF30" s="5">
        <v>45</v>
      </c>
      <c r="DG30" s="5" t="s">
        <v>188</v>
      </c>
      <c r="DH30" s="5" t="s">
        <v>143</v>
      </c>
      <c r="DI30" s="5" t="s">
        <v>109</v>
      </c>
      <c r="DJ30" s="5">
        <v>15</v>
      </c>
      <c r="DK30" s="6">
        <v>1000</v>
      </c>
      <c r="DL30" s="5">
        <v>6</v>
      </c>
      <c r="DM30" s="6">
        <v>100</v>
      </c>
      <c r="DN30" s="5"/>
    </row>
    <row r="31" spans="5:118" ht="8.15" customHeight="1" x14ac:dyDescent="0.2">
      <c r="E31" s="102"/>
      <c r="F31" s="103"/>
      <c r="G31" s="94"/>
      <c r="H31" s="95"/>
      <c r="I31" s="95"/>
      <c r="J31" s="95"/>
      <c r="K31" s="95"/>
      <c r="L31" s="96"/>
      <c r="M31" s="94"/>
      <c r="N31" s="95"/>
      <c r="O31" s="95"/>
      <c r="P31" s="95"/>
      <c r="Q31" s="95"/>
      <c r="R31" s="95"/>
      <c r="S31" s="95"/>
      <c r="T31" s="95"/>
      <c r="U31" s="95"/>
      <c r="V31" s="95"/>
      <c r="W31" s="96"/>
      <c r="X31" s="94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6"/>
      <c r="AK31" s="158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7"/>
      <c r="BH31" s="29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132"/>
      <c r="BX31" s="133"/>
      <c r="BY31" s="133"/>
      <c r="BZ31" s="133"/>
      <c r="CA31" s="133"/>
      <c r="CB31" s="116"/>
      <c r="CC31" s="116"/>
      <c r="CD31" s="116"/>
      <c r="CE31" s="116"/>
      <c r="CF31" s="116"/>
      <c r="CG31" s="164"/>
      <c r="CH31" s="165"/>
      <c r="CI31" s="165"/>
      <c r="CJ31" s="165"/>
      <c r="CK31" s="165"/>
      <c r="CL31" s="29"/>
      <c r="CM31" s="2"/>
      <c r="CN31" s="2"/>
      <c r="CS31" s="5">
        <v>31</v>
      </c>
      <c r="CT31" s="5">
        <v>5</v>
      </c>
      <c r="CU31" s="5">
        <v>5</v>
      </c>
      <c r="CV31" s="5">
        <v>750</v>
      </c>
      <c r="CW31" s="5">
        <v>105</v>
      </c>
      <c r="CY31" s="5" t="s">
        <v>189</v>
      </c>
      <c r="CZ31" s="6" t="s">
        <v>190</v>
      </c>
      <c r="DA31" s="5">
        <v>765</v>
      </c>
      <c r="DB31" s="5" t="s">
        <v>187</v>
      </c>
      <c r="DC31" s="5" t="s">
        <v>99</v>
      </c>
      <c r="DD31" s="5" t="s">
        <v>65</v>
      </c>
      <c r="DE31" s="5">
        <v>75</v>
      </c>
      <c r="DF31" s="5">
        <v>45</v>
      </c>
      <c r="DG31" s="5" t="s">
        <v>188</v>
      </c>
      <c r="DH31" s="5" t="s">
        <v>143</v>
      </c>
      <c r="DI31" s="5" t="s">
        <v>109</v>
      </c>
      <c r="DJ31" s="5">
        <v>15</v>
      </c>
      <c r="DK31" s="6">
        <v>1000</v>
      </c>
      <c r="DL31" s="5">
        <v>6</v>
      </c>
      <c r="DM31" s="6">
        <v>100</v>
      </c>
      <c r="DN31" s="5"/>
    </row>
    <row r="32" spans="5:118" ht="8.15" customHeight="1" x14ac:dyDescent="0.2">
      <c r="E32" s="102"/>
      <c r="F32" s="103"/>
      <c r="G32" s="94"/>
      <c r="H32" s="95"/>
      <c r="I32" s="95"/>
      <c r="J32" s="95"/>
      <c r="K32" s="95"/>
      <c r="L32" s="96"/>
      <c r="M32" s="94"/>
      <c r="N32" s="95"/>
      <c r="O32" s="95"/>
      <c r="P32" s="95"/>
      <c r="Q32" s="95"/>
      <c r="R32" s="95"/>
      <c r="S32" s="95"/>
      <c r="T32" s="95"/>
      <c r="U32" s="95"/>
      <c r="V32" s="95"/>
      <c r="W32" s="96"/>
      <c r="X32" s="94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6"/>
      <c r="AK32" s="159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1"/>
      <c r="BH32" s="33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132"/>
      <c r="BX32" s="133"/>
      <c r="BY32" s="133"/>
      <c r="BZ32" s="133"/>
      <c r="CA32" s="133"/>
      <c r="CB32" s="116"/>
      <c r="CC32" s="116"/>
      <c r="CD32" s="116"/>
      <c r="CE32" s="116"/>
      <c r="CF32" s="116"/>
      <c r="CG32" s="164"/>
      <c r="CH32" s="165"/>
      <c r="CI32" s="165"/>
      <c r="CJ32" s="165"/>
      <c r="CK32" s="165"/>
      <c r="CL32" s="29"/>
      <c r="CM32" s="2"/>
      <c r="CN32" s="2"/>
      <c r="CS32" s="5">
        <v>32</v>
      </c>
      <c r="CT32" s="5">
        <v>6</v>
      </c>
      <c r="CU32" s="5">
        <v>6</v>
      </c>
      <c r="CV32" s="5">
        <v>850</v>
      </c>
      <c r="CW32" s="5"/>
      <c r="CY32" s="5" t="s">
        <v>191</v>
      </c>
      <c r="CZ32" s="6" t="s">
        <v>192</v>
      </c>
      <c r="DA32" s="5">
        <v>765</v>
      </c>
      <c r="DB32" s="5" t="s">
        <v>187</v>
      </c>
      <c r="DC32" s="5" t="s">
        <v>100</v>
      </c>
      <c r="DD32" s="5" t="s">
        <v>65</v>
      </c>
      <c r="DE32" s="5">
        <v>75</v>
      </c>
      <c r="DF32" s="5">
        <v>45</v>
      </c>
      <c r="DG32" s="5" t="s">
        <v>188</v>
      </c>
      <c r="DH32" s="5" t="s">
        <v>143</v>
      </c>
      <c r="DI32" s="5" t="s">
        <v>109</v>
      </c>
      <c r="DJ32" s="5">
        <v>15</v>
      </c>
      <c r="DK32" s="6">
        <v>1000</v>
      </c>
      <c r="DL32" s="5">
        <v>6</v>
      </c>
      <c r="DM32" s="6">
        <v>100</v>
      </c>
      <c r="DN32" s="5"/>
    </row>
    <row r="33" spans="5:118" ht="8.15" customHeight="1" x14ac:dyDescent="0.2">
      <c r="E33" s="102"/>
      <c r="F33" s="103"/>
      <c r="G33" s="94"/>
      <c r="H33" s="95"/>
      <c r="I33" s="95"/>
      <c r="J33" s="95"/>
      <c r="K33" s="95"/>
      <c r="L33" s="96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6"/>
      <c r="X33" s="94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6"/>
      <c r="AK33" s="94" t="s">
        <v>131</v>
      </c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6"/>
      <c r="BH33" s="39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132"/>
      <c r="BX33" s="133"/>
      <c r="BY33" s="133"/>
      <c r="BZ33" s="133"/>
      <c r="CA33" s="133"/>
      <c r="CB33" s="116" t="s">
        <v>37</v>
      </c>
      <c r="CC33" s="116"/>
      <c r="CD33" s="116"/>
      <c r="CE33" s="116"/>
      <c r="CF33" s="116"/>
      <c r="CG33" s="164"/>
      <c r="CH33" s="165"/>
      <c r="CI33" s="165"/>
      <c r="CJ33" s="165"/>
      <c r="CK33" s="165"/>
      <c r="CL33" s="29"/>
      <c r="CM33" s="2"/>
      <c r="CN33" s="2"/>
      <c r="CS33" s="5">
        <v>33</v>
      </c>
      <c r="CT33" s="5">
        <v>7</v>
      </c>
      <c r="CU33" s="5">
        <v>7</v>
      </c>
      <c r="CV33" s="5">
        <v>900</v>
      </c>
      <c r="CW33" s="5"/>
      <c r="CY33" s="5" t="s">
        <v>193</v>
      </c>
      <c r="CZ33" s="6" t="s">
        <v>194</v>
      </c>
      <c r="DA33" s="5">
        <v>790</v>
      </c>
      <c r="DB33" s="5" t="s">
        <v>187</v>
      </c>
      <c r="DC33" s="5" t="s">
        <v>101</v>
      </c>
      <c r="DD33" s="5" t="s">
        <v>65</v>
      </c>
      <c r="DE33" s="5">
        <v>75</v>
      </c>
      <c r="DF33" s="5">
        <v>45</v>
      </c>
      <c r="DG33" s="5" t="s">
        <v>188</v>
      </c>
      <c r="DH33" s="5" t="s">
        <v>143</v>
      </c>
      <c r="DI33" s="5" t="s">
        <v>109</v>
      </c>
      <c r="DJ33" s="5">
        <v>15</v>
      </c>
      <c r="DK33" s="6">
        <v>1000</v>
      </c>
      <c r="DL33" s="5">
        <v>6</v>
      </c>
      <c r="DM33" s="6">
        <v>100</v>
      </c>
      <c r="DN33" s="5"/>
    </row>
    <row r="34" spans="5:118" ht="8.15" customHeight="1" x14ac:dyDescent="0.2">
      <c r="E34" s="102"/>
      <c r="F34" s="103"/>
      <c r="G34" s="94"/>
      <c r="H34" s="95"/>
      <c r="I34" s="95"/>
      <c r="J34" s="95"/>
      <c r="K34" s="95"/>
      <c r="L34" s="96"/>
      <c r="M34" s="94"/>
      <c r="N34" s="95"/>
      <c r="O34" s="95"/>
      <c r="P34" s="95"/>
      <c r="Q34" s="95"/>
      <c r="R34" s="95"/>
      <c r="S34" s="95"/>
      <c r="T34" s="95"/>
      <c r="U34" s="95"/>
      <c r="V34" s="95"/>
      <c r="W34" s="96"/>
      <c r="X34" s="94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6"/>
      <c r="AK34" s="94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6"/>
      <c r="BH34" s="41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132"/>
      <c r="BX34" s="133"/>
      <c r="BY34" s="133"/>
      <c r="BZ34" s="133"/>
      <c r="CA34" s="133"/>
      <c r="CB34" s="116"/>
      <c r="CC34" s="116"/>
      <c r="CD34" s="116"/>
      <c r="CE34" s="116"/>
      <c r="CF34" s="116"/>
      <c r="CG34" s="164"/>
      <c r="CH34" s="165"/>
      <c r="CI34" s="165"/>
      <c r="CJ34" s="165"/>
      <c r="CK34" s="165"/>
      <c r="CL34" s="43"/>
      <c r="CM34" s="2"/>
      <c r="CN34" s="2"/>
      <c r="CS34" s="5"/>
      <c r="CT34" s="5">
        <v>8</v>
      </c>
      <c r="CU34" s="5">
        <v>8</v>
      </c>
      <c r="CV34" s="5">
        <v>1000</v>
      </c>
      <c r="CW34" s="5"/>
      <c r="CY34" s="5" t="s">
        <v>195</v>
      </c>
      <c r="CZ34" s="6" t="s">
        <v>196</v>
      </c>
      <c r="DA34" s="5">
        <v>790</v>
      </c>
      <c r="DB34" s="5" t="s">
        <v>187</v>
      </c>
      <c r="DC34" s="5" t="s">
        <v>101</v>
      </c>
      <c r="DD34" s="5" t="s">
        <v>65</v>
      </c>
      <c r="DE34" s="5">
        <v>75</v>
      </c>
      <c r="DF34" s="5">
        <v>45</v>
      </c>
      <c r="DG34" s="5" t="s">
        <v>188</v>
      </c>
      <c r="DH34" s="5" t="s">
        <v>143</v>
      </c>
      <c r="DI34" s="5" t="s">
        <v>109</v>
      </c>
      <c r="DJ34" s="5">
        <v>15</v>
      </c>
      <c r="DK34" s="6">
        <v>1000</v>
      </c>
      <c r="DL34" s="5">
        <v>6</v>
      </c>
      <c r="DM34" s="6">
        <v>100</v>
      </c>
      <c r="DN34" s="5"/>
    </row>
    <row r="35" spans="5:118" ht="8.15" customHeight="1" x14ac:dyDescent="0.2">
      <c r="E35" s="102"/>
      <c r="F35" s="103"/>
      <c r="G35" s="94"/>
      <c r="H35" s="95"/>
      <c r="I35" s="95"/>
      <c r="J35" s="95"/>
      <c r="K35" s="95"/>
      <c r="L35" s="96"/>
      <c r="M35" s="94"/>
      <c r="N35" s="95"/>
      <c r="O35" s="95"/>
      <c r="P35" s="95"/>
      <c r="Q35" s="95"/>
      <c r="R35" s="95"/>
      <c r="S35" s="95"/>
      <c r="T35" s="95"/>
      <c r="U35" s="95"/>
      <c r="V35" s="95"/>
      <c r="W35" s="96"/>
      <c r="X35" s="94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6"/>
      <c r="AK35" s="94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6"/>
      <c r="BH35" s="41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132"/>
      <c r="BX35" s="133"/>
      <c r="BY35" s="133"/>
      <c r="BZ35" s="133"/>
      <c r="CA35" s="133"/>
      <c r="CB35" s="116"/>
      <c r="CC35" s="116"/>
      <c r="CD35" s="116"/>
      <c r="CE35" s="116"/>
      <c r="CF35" s="116"/>
      <c r="CG35" s="164"/>
      <c r="CH35" s="165"/>
      <c r="CI35" s="165"/>
      <c r="CJ35" s="165"/>
      <c r="CK35" s="165"/>
      <c r="CL35" s="29"/>
      <c r="CM35" s="2"/>
      <c r="CN35" s="2"/>
      <c r="CS35" s="5"/>
      <c r="CT35" s="5">
        <v>9</v>
      </c>
      <c r="CU35" s="5">
        <v>9</v>
      </c>
      <c r="CV35" s="5"/>
      <c r="CW35" s="5"/>
      <c r="CY35" s="5" t="s">
        <v>197</v>
      </c>
      <c r="CZ35" s="5" t="s">
        <v>198</v>
      </c>
      <c r="DA35" s="5">
        <v>790</v>
      </c>
      <c r="DB35" s="5" t="s">
        <v>187</v>
      </c>
      <c r="DC35" s="5" t="s">
        <v>102</v>
      </c>
      <c r="DD35" s="5" t="s">
        <v>65</v>
      </c>
      <c r="DE35" s="5">
        <v>75</v>
      </c>
      <c r="DF35" s="5">
        <v>45</v>
      </c>
      <c r="DG35" s="5" t="s">
        <v>188</v>
      </c>
      <c r="DH35" s="5" t="s">
        <v>143</v>
      </c>
      <c r="DI35" s="5" t="s">
        <v>109</v>
      </c>
      <c r="DJ35" s="5">
        <v>15</v>
      </c>
      <c r="DK35" s="6">
        <v>1000</v>
      </c>
      <c r="DL35" s="5">
        <v>6</v>
      </c>
      <c r="DM35" s="6">
        <v>100</v>
      </c>
      <c r="DN35" s="5"/>
    </row>
    <row r="36" spans="5:118" ht="8.15" customHeight="1" x14ac:dyDescent="0.2">
      <c r="E36" s="102"/>
      <c r="F36" s="103"/>
      <c r="G36" s="94"/>
      <c r="H36" s="95"/>
      <c r="I36" s="95"/>
      <c r="J36" s="95"/>
      <c r="K36" s="95"/>
      <c r="L36" s="96"/>
      <c r="M36" s="94"/>
      <c r="N36" s="95"/>
      <c r="O36" s="95"/>
      <c r="P36" s="95"/>
      <c r="Q36" s="95"/>
      <c r="R36" s="95"/>
      <c r="S36" s="95"/>
      <c r="T36" s="95"/>
      <c r="U36" s="95"/>
      <c r="V36" s="95"/>
      <c r="W36" s="96"/>
      <c r="X36" s="94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6"/>
      <c r="AK36" s="94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6"/>
      <c r="BH36" s="41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132"/>
      <c r="BX36" s="133"/>
      <c r="BY36" s="133"/>
      <c r="BZ36" s="133"/>
      <c r="CA36" s="133"/>
      <c r="CB36" s="116"/>
      <c r="CC36" s="116"/>
      <c r="CD36" s="116"/>
      <c r="CE36" s="116"/>
      <c r="CF36" s="116"/>
      <c r="CG36" s="164"/>
      <c r="CH36" s="165"/>
      <c r="CI36" s="165"/>
      <c r="CJ36" s="165"/>
      <c r="CK36" s="165"/>
      <c r="CL36" s="29"/>
      <c r="CM36" s="2"/>
      <c r="CN36" s="2"/>
      <c r="CS36" s="5"/>
      <c r="CT36" s="5">
        <v>10</v>
      </c>
      <c r="CU36" s="5">
        <v>10</v>
      </c>
      <c r="CV36" s="5"/>
      <c r="CW36" s="5"/>
      <c r="CY36" s="5" t="s">
        <v>199</v>
      </c>
      <c r="CZ36" s="5" t="s">
        <v>200</v>
      </c>
      <c r="DA36" s="5">
        <v>790</v>
      </c>
      <c r="DB36" s="5" t="s">
        <v>187</v>
      </c>
      <c r="DC36" s="5" t="s">
        <v>102</v>
      </c>
      <c r="DD36" s="5" t="s">
        <v>65</v>
      </c>
      <c r="DE36" s="5">
        <v>75</v>
      </c>
      <c r="DF36" s="5">
        <v>45</v>
      </c>
      <c r="DG36" s="5" t="s">
        <v>115</v>
      </c>
      <c r="DH36" s="5" t="s">
        <v>143</v>
      </c>
      <c r="DI36" s="5" t="s">
        <v>109</v>
      </c>
      <c r="DJ36" s="5">
        <v>15</v>
      </c>
      <c r="DK36" s="5">
        <v>1000</v>
      </c>
      <c r="DL36" s="5">
        <v>6</v>
      </c>
      <c r="DM36" s="6">
        <v>100</v>
      </c>
      <c r="DN36" s="5"/>
    </row>
    <row r="37" spans="5:118" ht="8.15" customHeight="1" x14ac:dyDescent="0.2">
      <c r="E37" s="102"/>
      <c r="F37" s="103"/>
      <c r="G37" s="94"/>
      <c r="H37" s="95"/>
      <c r="I37" s="95"/>
      <c r="J37" s="95"/>
      <c r="K37" s="95"/>
      <c r="L37" s="96"/>
      <c r="M37" s="94"/>
      <c r="N37" s="95"/>
      <c r="O37" s="95"/>
      <c r="P37" s="95"/>
      <c r="Q37" s="95"/>
      <c r="R37" s="95"/>
      <c r="S37" s="95"/>
      <c r="T37" s="95"/>
      <c r="U37" s="95"/>
      <c r="V37" s="95"/>
      <c r="W37" s="96"/>
      <c r="X37" s="94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6"/>
      <c r="AK37" s="179" t="s">
        <v>77</v>
      </c>
      <c r="AL37" s="180"/>
      <c r="AM37" s="180"/>
      <c r="AN37" s="180"/>
      <c r="AO37" s="180"/>
      <c r="AP37" s="180"/>
      <c r="AQ37" s="180"/>
      <c r="AR37" s="180" t="s">
        <v>78</v>
      </c>
      <c r="AS37" s="180"/>
      <c r="AT37" s="241" t="str">
        <f>IF(OR(AL5="認定番号",AL5=""),"?",VLOOKUP(AL5,CY27:DN36,9,FALSE))</f>
        <v>?</v>
      </c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180" t="s">
        <v>79</v>
      </c>
      <c r="BF37" s="180"/>
      <c r="BG37" s="225"/>
      <c r="BH37" s="41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132"/>
      <c r="BX37" s="133"/>
      <c r="BY37" s="133"/>
      <c r="BZ37" s="133"/>
      <c r="CA37" s="133"/>
      <c r="CB37" s="116"/>
      <c r="CC37" s="116"/>
      <c r="CD37" s="116"/>
      <c r="CE37" s="116"/>
      <c r="CF37" s="116"/>
      <c r="CG37" s="164"/>
      <c r="CH37" s="165"/>
      <c r="CI37" s="165"/>
      <c r="CJ37" s="165"/>
      <c r="CK37" s="165"/>
      <c r="CL37" s="29"/>
      <c r="CM37" s="2"/>
      <c r="CN37" s="2"/>
      <c r="CS37" s="5"/>
      <c r="CT37" s="5">
        <v>11</v>
      </c>
      <c r="CU37" s="5">
        <v>11</v>
      </c>
      <c r="CV37" s="5"/>
      <c r="CW37" s="8"/>
    </row>
    <row r="38" spans="5:118" ht="8.15" customHeight="1" x14ac:dyDescent="0.2">
      <c r="E38" s="104"/>
      <c r="F38" s="105"/>
      <c r="G38" s="97"/>
      <c r="H38" s="98"/>
      <c r="I38" s="98"/>
      <c r="J38" s="98"/>
      <c r="K38" s="98"/>
      <c r="L38" s="99"/>
      <c r="M38" s="97"/>
      <c r="N38" s="98"/>
      <c r="O38" s="98"/>
      <c r="P38" s="98"/>
      <c r="Q38" s="98"/>
      <c r="R38" s="98"/>
      <c r="S38" s="98"/>
      <c r="T38" s="98"/>
      <c r="U38" s="98"/>
      <c r="V38" s="98"/>
      <c r="W38" s="99"/>
      <c r="X38" s="97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K38" s="181"/>
      <c r="AL38" s="182"/>
      <c r="AM38" s="182"/>
      <c r="AN38" s="182"/>
      <c r="AO38" s="182"/>
      <c r="AP38" s="182"/>
      <c r="AQ38" s="182"/>
      <c r="AR38" s="182"/>
      <c r="AS38" s="18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  <c r="BE38" s="182"/>
      <c r="BF38" s="182"/>
      <c r="BG38" s="226"/>
      <c r="BH38" s="44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223"/>
      <c r="BX38" s="224"/>
      <c r="BY38" s="224"/>
      <c r="BZ38" s="224"/>
      <c r="CA38" s="224"/>
      <c r="CB38" s="202"/>
      <c r="CC38" s="202"/>
      <c r="CD38" s="202"/>
      <c r="CE38" s="202"/>
      <c r="CF38" s="202"/>
      <c r="CG38" s="196"/>
      <c r="CH38" s="197"/>
      <c r="CI38" s="197"/>
      <c r="CJ38" s="197"/>
      <c r="CK38" s="197"/>
      <c r="CL38" s="29"/>
      <c r="CS38" s="5"/>
      <c r="CT38" s="5">
        <v>12</v>
      </c>
      <c r="CU38" s="5">
        <v>12</v>
      </c>
      <c r="CV38" s="7"/>
    </row>
    <row r="39" spans="5:118" ht="8.15" customHeight="1" x14ac:dyDescent="0.2">
      <c r="E39" s="100" t="s">
        <v>15</v>
      </c>
      <c r="F39" s="266"/>
      <c r="G39" s="123" t="s">
        <v>119</v>
      </c>
      <c r="H39" s="107"/>
      <c r="I39" s="107"/>
      <c r="J39" s="107"/>
      <c r="K39" s="107"/>
      <c r="L39" s="108"/>
      <c r="M39" s="151" t="s">
        <v>7</v>
      </c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174" t="s">
        <v>123</v>
      </c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06"/>
      <c r="AK39" s="146" t="s">
        <v>30</v>
      </c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261"/>
      <c r="BI39" s="261"/>
      <c r="BJ39" s="261"/>
      <c r="BK39" s="261"/>
      <c r="BL39" s="261"/>
      <c r="BM39" s="261"/>
      <c r="BN39" s="261"/>
      <c r="BO39" s="261"/>
      <c r="BP39" s="261"/>
      <c r="BQ39" s="261"/>
      <c r="BR39" s="261"/>
      <c r="BS39" s="261"/>
      <c r="BT39" s="261"/>
      <c r="BU39" s="261"/>
      <c r="BV39" s="296"/>
      <c r="BW39" s="209"/>
      <c r="BX39" s="210"/>
      <c r="BY39" s="210"/>
      <c r="BZ39" s="210"/>
      <c r="CA39" s="210"/>
      <c r="CB39" s="115" t="s">
        <v>38</v>
      </c>
      <c r="CC39" s="208"/>
      <c r="CD39" s="208"/>
      <c r="CE39" s="208"/>
      <c r="CF39" s="208"/>
      <c r="CG39" s="186"/>
      <c r="CH39" s="187"/>
      <c r="CI39" s="187"/>
      <c r="CJ39" s="187"/>
      <c r="CK39" s="187"/>
      <c r="CL39" s="22"/>
      <c r="CS39" s="5"/>
      <c r="CT39" s="5"/>
      <c r="CU39" s="5">
        <v>13</v>
      </c>
      <c r="CV39" s="5"/>
      <c r="CW39" s="9"/>
    </row>
    <row r="40" spans="5:118" ht="8.15" customHeight="1" x14ac:dyDescent="0.2">
      <c r="E40" s="229"/>
      <c r="F40" s="267"/>
      <c r="G40" s="109"/>
      <c r="H40" s="110"/>
      <c r="I40" s="110"/>
      <c r="J40" s="110"/>
      <c r="K40" s="110"/>
      <c r="L40" s="111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09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262"/>
      <c r="BI40" s="262"/>
      <c r="BJ40" s="262"/>
      <c r="BK40" s="262"/>
      <c r="BL40" s="262"/>
      <c r="BM40" s="262"/>
      <c r="BN40" s="262"/>
      <c r="BO40" s="262"/>
      <c r="BP40" s="262"/>
      <c r="BQ40" s="262"/>
      <c r="BR40" s="262"/>
      <c r="BS40" s="262"/>
      <c r="BT40" s="262"/>
      <c r="BU40" s="262"/>
      <c r="BV40" s="254"/>
      <c r="BW40" s="132"/>
      <c r="BX40" s="133"/>
      <c r="BY40" s="133"/>
      <c r="BZ40" s="133"/>
      <c r="CA40" s="133"/>
      <c r="CB40" s="188"/>
      <c r="CC40" s="188"/>
      <c r="CD40" s="188"/>
      <c r="CE40" s="188"/>
      <c r="CF40" s="188"/>
      <c r="CG40" s="164"/>
      <c r="CH40" s="165"/>
      <c r="CI40" s="165"/>
      <c r="CJ40" s="165"/>
      <c r="CK40" s="165"/>
      <c r="CL40" s="22"/>
      <c r="CS40" s="5"/>
      <c r="CT40" s="5"/>
      <c r="CU40" s="5">
        <v>14</v>
      </c>
      <c r="CV40" s="5"/>
      <c r="CW40" s="5"/>
    </row>
    <row r="41" spans="5:118" ht="8.15" customHeight="1" x14ac:dyDescent="0.2">
      <c r="E41" s="229"/>
      <c r="F41" s="267"/>
      <c r="G41" s="109"/>
      <c r="H41" s="110"/>
      <c r="I41" s="110"/>
      <c r="J41" s="110"/>
      <c r="K41" s="110"/>
      <c r="L41" s="111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4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262"/>
      <c r="BI41" s="262"/>
      <c r="BJ41" s="262"/>
      <c r="BK41" s="262"/>
      <c r="BL41" s="262"/>
      <c r="BM41" s="262"/>
      <c r="BN41" s="262"/>
      <c r="BO41" s="262"/>
      <c r="BP41" s="262"/>
      <c r="BQ41" s="262"/>
      <c r="BR41" s="262"/>
      <c r="BS41" s="262"/>
      <c r="BT41" s="262"/>
      <c r="BU41" s="262"/>
      <c r="BV41" s="254"/>
      <c r="BW41" s="132"/>
      <c r="BX41" s="133"/>
      <c r="BY41" s="133"/>
      <c r="BZ41" s="133"/>
      <c r="CA41" s="133"/>
      <c r="CB41" s="188"/>
      <c r="CC41" s="188"/>
      <c r="CD41" s="188"/>
      <c r="CE41" s="188"/>
      <c r="CF41" s="188"/>
      <c r="CG41" s="164"/>
      <c r="CH41" s="165"/>
      <c r="CI41" s="165"/>
      <c r="CJ41" s="165"/>
      <c r="CK41" s="165"/>
      <c r="CL41" s="29"/>
      <c r="CM41" s="2"/>
      <c r="CN41" s="2"/>
      <c r="CS41" s="5"/>
      <c r="CT41" s="5"/>
      <c r="CU41" s="5">
        <v>15</v>
      </c>
      <c r="CV41" s="5"/>
      <c r="CW41" s="5"/>
    </row>
    <row r="42" spans="5:118" ht="8.15" customHeight="1" x14ac:dyDescent="0.2">
      <c r="E42" s="229"/>
      <c r="F42" s="267"/>
      <c r="G42" s="109"/>
      <c r="H42" s="110"/>
      <c r="I42" s="110"/>
      <c r="J42" s="110"/>
      <c r="K42" s="110"/>
      <c r="L42" s="111"/>
      <c r="M42" s="134" t="s">
        <v>9</v>
      </c>
      <c r="N42" s="135"/>
      <c r="O42" s="135"/>
      <c r="P42" s="135"/>
      <c r="Q42" s="135"/>
      <c r="R42" s="135"/>
      <c r="S42" s="135"/>
      <c r="T42" s="135"/>
      <c r="U42" s="135"/>
      <c r="V42" s="135"/>
      <c r="W42" s="136"/>
      <c r="X42" s="138" t="s">
        <v>124</v>
      </c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37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46"/>
      <c r="BH42" s="3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173" t="str">
        <f>IF(BL43="","",(IF(AS43&lt;=BL43,"○","")))</f>
        <v/>
      </c>
      <c r="BX42" s="116"/>
      <c r="BY42" s="116"/>
      <c r="BZ42" s="116"/>
      <c r="CA42" s="116"/>
      <c r="CB42" s="116" t="s">
        <v>37</v>
      </c>
      <c r="CC42" s="188"/>
      <c r="CD42" s="188"/>
      <c r="CE42" s="188"/>
      <c r="CF42" s="188"/>
      <c r="CG42" s="194" t="str">
        <f>IF(BL43="","",(IF(BL43&lt;AS43,"○","")))</f>
        <v/>
      </c>
      <c r="CH42" s="195"/>
      <c r="CI42" s="195"/>
      <c r="CJ42" s="195"/>
      <c r="CK42" s="195"/>
      <c r="CL42" s="29"/>
      <c r="CM42" s="2"/>
      <c r="CN42" s="2"/>
      <c r="CS42" s="5"/>
      <c r="CT42" s="5"/>
      <c r="CU42" s="5">
        <v>16</v>
      </c>
      <c r="CV42" s="5"/>
      <c r="CW42" s="5"/>
    </row>
    <row r="43" spans="5:118" ht="8.15" customHeight="1" x14ac:dyDescent="0.2">
      <c r="E43" s="229"/>
      <c r="F43" s="267"/>
      <c r="G43" s="109"/>
      <c r="H43" s="110"/>
      <c r="I43" s="110"/>
      <c r="J43" s="110"/>
      <c r="K43" s="110"/>
      <c r="L43" s="111"/>
      <c r="M43" s="109"/>
      <c r="N43" s="110"/>
      <c r="O43" s="110"/>
      <c r="P43" s="110"/>
      <c r="Q43" s="110"/>
      <c r="R43" s="110"/>
      <c r="S43" s="110"/>
      <c r="T43" s="110"/>
      <c r="U43" s="110"/>
      <c r="V43" s="110"/>
      <c r="W43" s="111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29"/>
      <c r="AL43" s="23"/>
      <c r="AM43" s="23"/>
      <c r="AN43" s="148" t="s">
        <v>21</v>
      </c>
      <c r="AO43" s="149"/>
      <c r="AP43" s="149"/>
      <c r="AQ43" s="149"/>
      <c r="AR43" s="149"/>
      <c r="AS43" s="286" t="str">
        <f>IF(OR(AL5="認定番号",AL5=""),"?",VLOOKUP(AL5,CY27:DN36,3,FALSE))</f>
        <v>?</v>
      </c>
      <c r="AT43" s="286"/>
      <c r="AU43" s="286"/>
      <c r="AV43" s="286"/>
      <c r="AW43" s="190" t="s">
        <v>82</v>
      </c>
      <c r="AX43" s="190"/>
      <c r="AY43" s="190"/>
      <c r="AZ43" s="190"/>
      <c r="BA43" s="190"/>
      <c r="BB43" s="190"/>
      <c r="BC43" s="190"/>
      <c r="BD43" s="190"/>
      <c r="BE43" s="190"/>
      <c r="BF43" s="190"/>
      <c r="BG43" s="32"/>
      <c r="BH43" s="22"/>
      <c r="BK43" s="48"/>
      <c r="BL43" s="213"/>
      <c r="BM43" s="213"/>
      <c r="BN43" s="213"/>
      <c r="BO43" s="213"/>
      <c r="BP43" s="213"/>
      <c r="BQ43" s="213"/>
      <c r="BR43" s="190" t="s">
        <v>25</v>
      </c>
      <c r="BS43" s="190"/>
      <c r="BT43" s="190"/>
      <c r="BU43" s="49"/>
      <c r="BW43" s="173"/>
      <c r="BX43" s="116"/>
      <c r="BY43" s="116"/>
      <c r="BZ43" s="116"/>
      <c r="CA43" s="116"/>
      <c r="CB43" s="188"/>
      <c r="CC43" s="188"/>
      <c r="CD43" s="188"/>
      <c r="CE43" s="188"/>
      <c r="CF43" s="188"/>
      <c r="CG43" s="194"/>
      <c r="CH43" s="195"/>
      <c r="CI43" s="195"/>
      <c r="CJ43" s="195"/>
      <c r="CK43" s="195"/>
      <c r="CL43" s="29"/>
      <c r="CM43" s="2"/>
      <c r="CN43" s="2"/>
      <c r="CS43" s="5"/>
      <c r="CT43" s="5"/>
      <c r="CU43" s="5">
        <v>17</v>
      </c>
      <c r="CV43" s="5"/>
      <c r="CW43" s="5"/>
    </row>
    <row r="44" spans="5:118" ht="8.15" customHeight="1" x14ac:dyDescent="0.2">
      <c r="E44" s="229"/>
      <c r="F44" s="267"/>
      <c r="G44" s="109"/>
      <c r="H44" s="110"/>
      <c r="I44" s="110"/>
      <c r="J44" s="110"/>
      <c r="K44" s="110"/>
      <c r="L44" s="111"/>
      <c r="M44" s="109"/>
      <c r="N44" s="110"/>
      <c r="O44" s="110"/>
      <c r="P44" s="110"/>
      <c r="Q44" s="110"/>
      <c r="R44" s="110"/>
      <c r="S44" s="110"/>
      <c r="T44" s="110"/>
      <c r="U44" s="110"/>
      <c r="V44" s="110"/>
      <c r="W44" s="111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22"/>
      <c r="AL44" s="50"/>
      <c r="AM44" s="50"/>
      <c r="AN44" s="149"/>
      <c r="AO44" s="149"/>
      <c r="AP44" s="149"/>
      <c r="AQ44" s="149"/>
      <c r="AR44" s="149"/>
      <c r="AS44" s="286"/>
      <c r="AT44" s="286"/>
      <c r="AU44" s="286"/>
      <c r="AV44" s="286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51"/>
      <c r="BH44" s="22"/>
      <c r="BJ44" s="48"/>
      <c r="BK44" s="48"/>
      <c r="BL44" s="213"/>
      <c r="BM44" s="213"/>
      <c r="BN44" s="213"/>
      <c r="BO44" s="213"/>
      <c r="BP44" s="213"/>
      <c r="BQ44" s="213"/>
      <c r="BR44" s="190"/>
      <c r="BS44" s="190"/>
      <c r="BT44" s="190"/>
      <c r="BU44" s="49"/>
      <c r="BW44" s="173"/>
      <c r="BX44" s="116"/>
      <c r="BY44" s="116"/>
      <c r="BZ44" s="116"/>
      <c r="CA44" s="116"/>
      <c r="CB44" s="188"/>
      <c r="CC44" s="188"/>
      <c r="CD44" s="188"/>
      <c r="CE44" s="188"/>
      <c r="CF44" s="188"/>
      <c r="CG44" s="194"/>
      <c r="CH44" s="195"/>
      <c r="CI44" s="195"/>
      <c r="CJ44" s="195"/>
      <c r="CK44" s="195"/>
      <c r="CL44" s="29"/>
      <c r="CM44" s="2"/>
      <c r="CN44" s="2"/>
      <c r="CS44" s="5"/>
      <c r="CT44" s="5"/>
      <c r="CU44" s="5">
        <v>18</v>
      </c>
      <c r="CV44" s="5"/>
      <c r="CW44" s="5"/>
      <c r="CY44" s="3" t="s">
        <v>89</v>
      </c>
    </row>
    <row r="45" spans="5:118" ht="8.15" customHeight="1" x14ac:dyDescent="0.2">
      <c r="E45" s="229"/>
      <c r="F45" s="267"/>
      <c r="G45" s="109"/>
      <c r="H45" s="110"/>
      <c r="I45" s="110"/>
      <c r="J45" s="110"/>
      <c r="K45" s="110"/>
      <c r="L45" s="111"/>
      <c r="M45" s="109"/>
      <c r="N45" s="110"/>
      <c r="O45" s="110"/>
      <c r="P45" s="110"/>
      <c r="Q45" s="110"/>
      <c r="R45" s="110"/>
      <c r="S45" s="110"/>
      <c r="T45" s="110"/>
      <c r="U45" s="110"/>
      <c r="V45" s="110"/>
      <c r="W45" s="111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52"/>
      <c r="AL45" s="50"/>
      <c r="AM45" s="50"/>
      <c r="AN45" s="150"/>
      <c r="AO45" s="150"/>
      <c r="AP45" s="150"/>
      <c r="AQ45" s="150"/>
      <c r="AR45" s="150"/>
      <c r="AS45" s="287"/>
      <c r="AT45" s="287"/>
      <c r="AU45" s="287"/>
      <c r="AV45" s="287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53"/>
      <c r="BH45" s="22"/>
      <c r="BJ45" s="54"/>
      <c r="BK45" s="54"/>
      <c r="BL45" s="214"/>
      <c r="BM45" s="214"/>
      <c r="BN45" s="214"/>
      <c r="BO45" s="214"/>
      <c r="BP45" s="214"/>
      <c r="BQ45" s="214"/>
      <c r="BR45" s="191"/>
      <c r="BS45" s="191"/>
      <c r="BT45" s="191"/>
      <c r="BU45" s="49"/>
      <c r="BW45" s="173"/>
      <c r="BX45" s="116"/>
      <c r="BY45" s="116"/>
      <c r="BZ45" s="116"/>
      <c r="CA45" s="116"/>
      <c r="CB45" s="188"/>
      <c r="CC45" s="188"/>
      <c r="CD45" s="188"/>
      <c r="CE45" s="188"/>
      <c r="CF45" s="188"/>
      <c r="CG45" s="194"/>
      <c r="CH45" s="195"/>
      <c r="CI45" s="195"/>
      <c r="CJ45" s="195"/>
      <c r="CK45" s="195"/>
      <c r="CL45" s="29"/>
      <c r="CM45" s="2"/>
      <c r="CN45" s="2"/>
      <c r="CS45" s="5"/>
      <c r="CT45" s="5"/>
      <c r="CU45" s="5">
        <v>19</v>
      </c>
      <c r="CV45" s="5"/>
      <c r="CW45" s="5"/>
      <c r="CY45" s="5"/>
      <c r="CZ45" s="5">
        <v>30</v>
      </c>
      <c r="DA45" s="5">
        <v>45</v>
      </c>
      <c r="DB45" s="5">
        <v>60</v>
      </c>
      <c r="DC45" s="5">
        <v>90</v>
      </c>
      <c r="DD45" s="5">
        <v>105</v>
      </c>
    </row>
    <row r="46" spans="5:118" ht="8.15" customHeight="1" x14ac:dyDescent="0.2">
      <c r="E46" s="268"/>
      <c r="F46" s="269"/>
      <c r="G46" s="112"/>
      <c r="H46" s="113"/>
      <c r="I46" s="113"/>
      <c r="J46" s="113"/>
      <c r="K46" s="113"/>
      <c r="L46" s="114"/>
      <c r="M46" s="112"/>
      <c r="N46" s="113"/>
      <c r="O46" s="113"/>
      <c r="P46" s="113"/>
      <c r="Q46" s="113"/>
      <c r="R46" s="113"/>
      <c r="S46" s="113"/>
      <c r="T46" s="113"/>
      <c r="U46" s="113"/>
      <c r="V46" s="113"/>
      <c r="W46" s="114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55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7"/>
      <c r="BH46" s="22"/>
      <c r="BW46" s="201"/>
      <c r="BX46" s="202"/>
      <c r="BY46" s="202"/>
      <c r="BZ46" s="202"/>
      <c r="CA46" s="202"/>
      <c r="CB46" s="189"/>
      <c r="CC46" s="189"/>
      <c r="CD46" s="189"/>
      <c r="CE46" s="189"/>
      <c r="CF46" s="189"/>
      <c r="CG46" s="203"/>
      <c r="CH46" s="204"/>
      <c r="CI46" s="204"/>
      <c r="CJ46" s="204"/>
      <c r="CK46" s="204"/>
      <c r="CL46" s="29"/>
      <c r="CM46" s="2"/>
      <c r="CN46" s="2"/>
      <c r="CS46" s="5"/>
      <c r="CT46" s="5"/>
      <c r="CU46" s="5">
        <v>20</v>
      </c>
      <c r="CV46" s="5"/>
      <c r="CW46" s="5"/>
      <c r="CY46" s="5">
        <v>320</v>
      </c>
      <c r="CZ46" s="5"/>
      <c r="DA46" s="5">
        <v>500</v>
      </c>
      <c r="DB46" s="5" t="s">
        <v>83</v>
      </c>
      <c r="DC46" s="5" t="s">
        <v>84</v>
      </c>
      <c r="DD46" s="5" t="s">
        <v>84</v>
      </c>
    </row>
    <row r="47" spans="5:118" ht="8.15" customHeight="1" x14ac:dyDescent="0.2">
      <c r="E47" s="100" t="s">
        <v>27</v>
      </c>
      <c r="F47" s="270"/>
      <c r="G47" s="123" t="s">
        <v>120</v>
      </c>
      <c r="H47" s="107"/>
      <c r="I47" s="107"/>
      <c r="J47" s="107"/>
      <c r="K47" s="107"/>
      <c r="L47" s="108"/>
      <c r="M47" s="151" t="s">
        <v>7</v>
      </c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174" t="s">
        <v>123</v>
      </c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06" t="s">
        <v>30</v>
      </c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58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209"/>
      <c r="BX47" s="210"/>
      <c r="BY47" s="210"/>
      <c r="BZ47" s="210"/>
      <c r="CA47" s="210"/>
      <c r="CB47" s="115" t="s">
        <v>38</v>
      </c>
      <c r="CC47" s="208"/>
      <c r="CD47" s="208"/>
      <c r="CE47" s="208"/>
      <c r="CF47" s="208"/>
      <c r="CG47" s="186"/>
      <c r="CH47" s="187"/>
      <c r="CI47" s="187"/>
      <c r="CJ47" s="187"/>
      <c r="CK47" s="187"/>
      <c r="CL47" s="29"/>
      <c r="CM47" s="2"/>
      <c r="CN47" s="2"/>
      <c r="CS47" s="5"/>
      <c r="CT47" s="5"/>
      <c r="CU47" s="5">
        <v>21</v>
      </c>
      <c r="CV47" s="5"/>
      <c r="CW47" s="5"/>
      <c r="CY47" s="5">
        <v>450</v>
      </c>
      <c r="CZ47" s="5" t="s">
        <v>71</v>
      </c>
      <c r="DA47" s="5">
        <v>500</v>
      </c>
      <c r="DB47" s="6">
        <v>700</v>
      </c>
      <c r="DC47" s="6">
        <v>1400</v>
      </c>
      <c r="DD47" s="6">
        <v>1950</v>
      </c>
    </row>
    <row r="48" spans="5:118" ht="8.15" customHeight="1" x14ac:dyDescent="0.2">
      <c r="E48" s="102"/>
      <c r="F48" s="271"/>
      <c r="G48" s="126"/>
      <c r="H48" s="110"/>
      <c r="I48" s="110"/>
      <c r="J48" s="110"/>
      <c r="K48" s="110"/>
      <c r="L48" s="111"/>
      <c r="M48" s="176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175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09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22"/>
      <c r="BW48" s="132"/>
      <c r="BX48" s="133"/>
      <c r="BY48" s="133"/>
      <c r="BZ48" s="133"/>
      <c r="CA48" s="133"/>
      <c r="CB48" s="116"/>
      <c r="CC48" s="188"/>
      <c r="CD48" s="188"/>
      <c r="CE48" s="188"/>
      <c r="CF48" s="188"/>
      <c r="CG48" s="164"/>
      <c r="CH48" s="165"/>
      <c r="CI48" s="165"/>
      <c r="CJ48" s="165"/>
      <c r="CK48" s="165"/>
      <c r="CL48" s="29"/>
      <c r="CM48" s="2"/>
      <c r="CN48" s="2"/>
      <c r="CS48" s="5"/>
      <c r="CT48" s="5"/>
      <c r="CU48" s="5">
        <v>22</v>
      </c>
      <c r="CV48" s="5"/>
      <c r="CW48" s="5"/>
      <c r="CY48" s="5">
        <v>600</v>
      </c>
      <c r="CZ48" s="5" t="s">
        <v>71</v>
      </c>
      <c r="DA48" s="5">
        <v>500</v>
      </c>
      <c r="DB48" s="6">
        <v>700</v>
      </c>
      <c r="DC48" s="6">
        <v>1400</v>
      </c>
      <c r="DD48" s="6">
        <v>1900</v>
      </c>
    </row>
    <row r="49" spans="5:108" ht="8.15" customHeight="1" x14ac:dyDescent="0.2">
      <c r="E49" s="272"/>
      <c r="F49" s="271"/>
      <c r="G49" s="109"/>
      <c r="H49" s="110"/>
      <c r="I49" s="110"/>
      <c r="J49" s="110"/>
      <c r="K49" s="110"/>
      <c r="L49" s="111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09" t="s">
        <v>42</v>
      </c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22"/>
      <c r="BW49" s="132"/>
      <c r="BX49" s="133"/>
      <c r="BY49" s="133"/>
      <c r="BZ49" s="133"/>
      <c r="CA49" s="133"/>
      <c r="CB49" s="188"/>
      <c r="CC49" s="188"/>
      <c r="CD49" s="188"/>
      <c r="CE49" s="188"/>
      <c r="CF49" s="188"/>
      <c r="CG49" s="164"/>
      <c r="CH49" s="165"/>
      <c r="CI49" s="165"/>
      <c r="CJ49" s="165"/>
      <c r="CK49" s="165"/>
      <c r="CL49" s="29"/>
      <c r="CM49" s="2"/>
      <c r="CN49" s="2"/>
      <c r="CS49" s="5"/>
      <c r="CT49" s="5"/>
      <c r="CU49" s="5">
        <v>23</v>
      </c>
      <c r="CV49" s="5"/>
      <c r="CW49" s="5"/>
      <c r="CY49" s="5">
        <v>700</v>
      </c>
      <c r="CZ49" s="5">
        <v>700</v>
      </c>
      <c r="DA49" s="5" t="s">
        <v>71</v>
      </c>
      <c r="DB49" s="6" t="s">
        <v>72</v>
      </c>
      <c r="DC49" s="6" t="s">
        <v>73</v>
      </c>
      <c r="DD49" s="6" t="s">
        <v>71</v>
      </c>
    </row>
    <row r="50" spans="5:108" ht="8.15" customHeight="1" x14ac:dyDescent="0.2">
      <c r="E50" s="272"/>
      <c r="F50" s="271"/>
      <c r="G50" s="109"/>
      <c r="H50" s="110"/>
      <c r="I50" s="110"/>
      <c r="J50" s="110"/>
      <c r="K50" s="110"/>
      <c r="L50" s="111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53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25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132"/>
      <c r="BX50" s="133"/>
      <c r="BY50" s="133"/>
      <c r="BZ50" s="133"/>
      <c r="CA50" s="133"/>
      <c r="CB50" s="188"/>
      <c r="CC50" s="188"/>
      <c r="CD50" s="188"/>
      <c r="CE50" s="188"/>
      <c r="CF50" s="188"/>
      <c r="CG50" s="164"/>
      <c r="CH50" s="165"/>
      <c r="CI50" s="165"/>
      <c r="CJ50" s="165"/>
      <c r="CK50" s="165"/>
      <c r="CL50" s="29"/>
      <c r="CM50" s="2"/>
      <c r="CN50" s="2"/>
      <c r="CS50" s="5"/>
      <c r="CT50" s="5"/>
      <c r="CU50" s="5">
        <v>24</v>
      </c>
      <c r="CV50" s="5"/>
      <c r="CW50" s="5"/>
      <c r="CY50" s="5">
        <v>750</v>
      </c>
      <c r="CZ50" s="5" t="s">
        <v>74</v>
      </c>
      <c r="DA50" s="5">
        <v>500</v>
      </c>
      <c r="DB50" s="5">
        <v>700</v>
      </c>
      <c r="DC50" s="6">
        <v>1400</v>
      </c>
      <c r="DD50" s="6">
        <v>1950</v>
      </c>
    </row>
    <row r="51" spans="5:108" ht="8.15" customHeight="1" x14ac:dyDescent="0.2">
      <c r="E51" s="272"/>
      <c r="F51" s="271"/>
      <c r="G51" s="109"/>
      <c r="H51" s="110"/>
      <c r="I51" s="110"/>
      <c r="J51" s="110"/>
      <c r="K51" s="110"/>
      <c r="L51" s="111"/>
      <c r="M51" s="178" t="s">
        <v>11</v>
      </c>
      <c r="N51" s="303"/>
      <c r="O51" s="303"/>
      <c r="P51" s="303"/>
      <c r="Q51" s="303"/>
      <c r="R51" s="303"/>
      <c r="S51" s="303"/>
      <c r="T51" s="303"/>
      <c r="U51" s="303"/>
      <c r="V51" s="303"/>
      <c r="W51" s="303"/>
      <c r="X51" s="177" t="s">
        <v>32</v>
      </c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37" t="s">
        <v>61</v>
      </c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9"/>
      <c r="BH51" s="22"/>
      <c r="BJ51" s="60"/>
      <c r="BK51" s="60"/>
      <c r="BL51" s="60"/>
      <c r="BM51" s="60"/>
      <c r="BN51" s="60"/>
      <c r="BO51" s="60"/>
      <c r="BP51" s="60"/>
      <c r="BQ51" s="60"/>
      <c r="BS51" s="61"/>
      <c r="BT51" s="61"/>
      <c r="BW51" s="173" t="str">
        <f>IF(BJ52="","",IF(AND((VLOOKUP(AL5,CY27:DN36,8,FALSE))&lt;=BJ52,BJ52&lt;=(VLOOKUP(AL5,CY27:DN36,7,FALSE))),"○",""))</f>
        <v/>
      </c>
      <c r="BX51" s="116"/>
      <c r="BY51" s="116"/>
      <c r="BZ51" s="116"/>
      <c r="CA51" s="116"/>
      <c r="CB51" s="116" t="s">
        <v>38</v>
      </c>
      <c r="CC51" s="188"/>
      <c r="CD51" s="188"/>
      <c r="CE51" s="188"/>
      <c r="CF51" s="188"/>
      <c r="CG51" s="194" t="str">
        <f>IF(BJ52="","",IF(OR(BJ52&gt;(VLOOKUP(AL5,CY27:DN36,7,FALSE)),BJ52&lt;(VLOOKUP(AL5,CY27:DN36,8,FALSE))),"○",""))</f>
        <v/>
      </c>
      <c r="CH51" s="195"/>
      <c r="CI51" s="195"/>
      <c r="CJ51" s="195"/>
      <c r="CK51" s="195"/>
      <c r="CL51" s="43"/>
      <c r="CM51" s="2"/>
      <c r="CN51" s="2"/>
      <c r="CS51" s="5"/>
      <c r="CT51" s="5"/>
      <c r="CU51" s="5">
        <v>25</v>
      </c>
      <c r="CV51" s="5"/>
      <c r="CW51" s="5"/>
      <c r="CY51" s="5">
        <v>850</v>
      </c>
      <c r="CZ51" s="5" t="s">
        <v>71</v>
      </c>
      <c r="DA51" s="5">
        <v>500</v>
      </c>
      <c r="DB51" s="5">
        <v>700</v>
      </c>
      <c r="DC51" s="6">
        <v>1400</v>
      </c>
      <c r="DD51" s="6">
        <v>1950</v>
      </c>
    </row>
    <row r="52" spans="5:108" ht="8.15" customHeight="1" x14ac:dyDescent="0.2">
      <c r="E52" s="272"/>
      <c r="F52" s="271"/>
      <c r="G52" s="109"/>
      <c r="H52" s="110"/>
      <c r="I52" s="110"/>
      <c r="J52" s="110"/>
      <c r="K52" s="110"/>
      <c r="L52" s="111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26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8"/>
      <c r="BH52" s="22"/>
      <c r="BJ52" s="213"/>
      <c r="BK52" s="213"/>
      <c r="BL52" s="213"/>
      <c r="BM52" s="213"/>
      <c r="BN52" s="213"/>
      <c r="BO52" s="213"/>
      <c r="BP52" s="213"/>
      <c r="BQ52" s="213"/>
      <c r="BR52" s="190" t="s">
        <v>33</v>
      </c>
      <c r="BS52" s="190"/>
      <c r="BT52" s="190"/>
      <c r="BW52" s="173"/>
      <c r="BX52" s="116"/>
      <c r="BY52" s="116"/>
      <c r="BZ52" s="116"/>
      <c r="CA52" s="116"/>
      <c r="CB52" s="188"/>
      <c r="CC52" s="188"/>
      <c r="CD52" s="188"/>
      <c r="CE52" s="188"/>
      <c r="CF52" s="188"/>
      <c r="CG52" s="194"/>
      <c r="CH52" s="195"/>
      <c r="CI52" s="195"/>
      <c r="CJ52" s="195"/>
      <c r="CK52" s="195"/>
      <c r="CL52" s="29"/>
      <c r="CM52" s="2"/>
      <c r="CN52" s="2"/>
      <c r="CO52" s="5" t="s">
        <v>85</v>
      </c>
      <c r="CP52" s="12" t="e">
        <f>VLOOKUP(AW8,CY46:DD53,MATCH(AW10,CY45:DD45,0),FALSE)</f>
        <v>#N/A</v>
      </c>
      <c r="CS52" s="5"/>
      <c r="CT52" s="5"/>
      <c r="CU52" s="5">
        <v>26</v>
      </c>
      <c r="CV52" s="5"/>
      <c r="CW52" s="5"/>
      <c r="CY52" s="5">
        <v>900</v>
      </c>
      <c r="CZ52" s="5" t="s">
        <v>71</v>
      </c>
      <c r="DA52" s="5" t="s">
        <v>84</v>
      </c>
      <c r="DB52" s="5" t="s">
        <v>93</v>
      </c>
      <c r="DC52" s="6" t="s">
        <v>94</v>
      </c>
      <c r="DD52" s="6" t="s">
        <v>94</v>
      </c>
    </row>
    <row r="53" spans="5:108" ht="8.15" customHeight="1" x14ac:dyDescent="0.2">
      <c r="E53" s="272"/>
      <c r="F53" s="271"/>
      <c r="G53" s="109"/>
      <c r="H53" s="110"/>
      <c r="I53" s="110"/>
      <c r="J53" s="110"/>
      <c r="K53" s="110"/>
      <c r="L53" s="111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62"/>
      <c r="AL53" s="180" t="s">
        <v>62</v>
      </c>
      <c r="AM53" s="180"/>
      <c r="AN53" s="180"/>
      <c r="AO53" s="180"/>
      <c r="AP53" s="180"/>
      <c r="AQ53" s="241" t="str">
        <f>IF(OR(AL5="認定番号",AL5=""),"?",VLOOKUP(AL5,CY27:DN36,6,FALSE))</f>
        <v>?</v>
      </c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1"/>
      <c r="BC53" s="241"/>
      <c r="BD53" s="241"/>
      <c r="BE53" s="241"/>
      <c r="BF53" s="63"/>
      <c r="BG53" s="64"/>
      <c r="BH53" s="22"/>
      <c r="BJ53" s="214"/>
      <c r="BK53" s="214"/>
      <c r="BL53" s="214"/>
      <c r="BM53" s="214"/>
      <c r="BN53" s="214"/>
      <c r="BO53" s="214"/>
      <c r="BP53" s="214"/>
      <c r="BQ53" s="214"/>
      <c r="BR53" s="191"/>
      <c r="BS53" s="191"/>
      <c r="BT53" s="191"/>
      <c r="BW53" s="173"/>
      <c r="BX53" s="116"/>
      <c r="BY53" s="116"/>
      <c r="BZ53" s="116"/>
      <c r="CA53" s="116"/>
      <c r="CB53" s="188"/>
      <c r="CC53" s="188"/>
      <c r="CD53" s="188"/>
      <c r="CE53" s="188"/>
      <c r="CF53" s="188"/>
      <c r="CG53" s="194"/>
      <c r="CH53" s="195"/>
      <c r="CI53" s="195"/>
      <c r="CJ53" s="195"/>
      <c r="CK53" s="195"/>
      <c r="CL53" s="29"/>
      <c r="CM53" s="2"/>
      <c r="CN53" s="2"/>
      <c r="CO53" s="5" t="s">
        <v>88</v>
      </c>
      <c r="CP53" s="12" t="e">
        <f>VLOOKUP(AW8,CY57:DD64,MATCH(AW10,CY56:DD56,0),FALSE)</f>
        <v>#N/A</v>
      </c>
      <c r="CS53" s="5"/>
      <c r="CT53" s="5"/>
      <c r="CU53" s="5">
        <v>27</v>
      </c>
      <c r="CV53" s="5"/>
      <c r="CW53" s="5"/>
      <c r="CY53" s="5">
        <v>1000</v>
      </c>
      <c r="CZ53" s="5" t="s">
        <v>71</v>
      </c>
      <c r="DA53" s="5" t="s">
        <v>84</v>
      </c>
      <c r="DB53" s="5" t="s">
        <v>93</v>
      </c>
      <c r="DC53" s="6" t="s">
        <v>94</v>
      </c>
      <c r="DD53" s="6" t="s">
        <v>94</v>
      </c>
    </row>
    <row r="54" spans="5:108" ht="8.15" customHeight="1" x14ac:dyDescent="0.2">
      <c r="E54" s="272"/>
      <c r="F54" s="271"/>
      <c r="G54" s="109"/>
      <c r="H54" s="110"/>
      <c r="I54" s="110"/>
      <c r="J54" s="110"/>
      <c r="K54" s="110"/>
      <c r="L54" s="111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62"/>
      <c r="AL54" s="180"/>
      <c r="AM54" s="180"/>
      <c r="AN54" s="180"/>
      <c r="AO54" s="180"/>
      <c r="AP54" s="180"/>
      <c r="AQ54" s="241"/>
      <c r="AR54" s="241"/>
      <c r="AS54" s="241"/>
      <c r="AT54" s="241"/>
      <c r="AU54" s="241"/>
      <c r="AV54" s="241"/>
      <c r="AW54" s="241"/>
      <c r="AX54" s="241"/>
      <c r="AY54" s="241"/>
      <c r="AZ54" s="241"/>
      <c r="BA54" s="241"/>
      <c r="BB54" s="241"/>
      <c r="BC54" s="241"/>
      <c r="BD54" s="241"/>
      <c r="BE54" s="241"/>
      <c r="BF54" s="63"/>
      <c r="BG54" s="64"/>
      <c r="BH54" s="22"/>
      <c r="BJ54" s="65"/>
      <c r="BK54" s="65"/>
      <c r="BL54" s="65"/>
      <c r="BM54" s="65"/>
      <c r="BN54" s="65"/>
      <c r="BO54" s="65"/>
      <c r="BP54" s="65"/>
      <c r="BQ54" s="65"/>
      <c r="BR54" s="66"/>
      <c r="BS54" s="66"/>
      <c r="BT54" s="66"/>
      <c r="BW54" s="201"/>
      <c r="BX54" s="202"/>
      <c r="BY54" s="202"/>
      <c r="BZ54" s="202"/>
      <c r="CA54" s="202"/>
      <c r="CB54" s="189"/>
      <c r="CC54" s="189"/>
      <c r="CD54" s="189"/>
      <c r="CE54" s="189"/>
      <c r="CF54" s="189"/>
      <c r="CG54" s="203"/>
      <c r="CH54" s="204"/>
      <c r="CI54" s="204"/>
      <c r="CJ54" s="204"/>
      <c r="CK54" s="204"/>
      <c r="CL54" s="29"/>
      <c r="CM54" s="2"/>
      <c r="CN54" s="2"/>
      <c r="CO54" s="5" t="s">
        <v>86</v>
      </c>
      <c r="CP54" s="12" t="e">
        <f>VLOOKUP(AW8,CY68:DA69,MATCH(AW10,CY67:DA67,0),FALSE)</f>
        <v>#N/A</v>
      </c>
      <c r="CS54" s="5"/>
      <c r="CT54" s="5"/>
      <c r="CU54" s="5">
        <v>28</v>
      </c>
      <c r="CV54" s="5"/>
      <c r="CW54" s="5"/>
    </row>
    <row r="55" spans="5:108" ht="8.15" customHeight="1" x14ac:dyDescent="0.2">
      <c r="E55" s="100" t="s">
        <v>23</v>
      </c>
      <c r="F55" s="101"/>
      <c r="G55" s="106" t="s">
        <v>2</v>
      </c>
      <c r="H55" s="107"/>
      <c r="I55" s="107"/>
      <c r="J55" s="107"/>
      <c r="K55" s="107"/>
      <c r="L55" s="108"/>
      <c r="M55" s="106" t="s">
        <v>121</v>
      </c>
      <c r="N55" s="107"/>
      <c r="O55" s="107"/>
      <c r="P55" s="107"/>
      <c r="Q55" s="107"/>
      <c r="R55" s="107"/>
      <c r="S55" s="107"/>
      <c r="T55" s="107"/>
      <c r="U55" s="107"/>
      <c r="V55" s="107"/>
      <c r="W55" s="108"/>
      <c r="X55" s="151" t="s">
        <v>8</v>
      </c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06"/>
      <c r="AK55" s="146" t="s">
        <v>31</v>
      </c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211"/>
      <c r="BW55" s="209"/>
      <c r="BX55" s="210"/>
      <c r="BY55" s="210"/>
      <c r="BZ55" s="210"/>
      <c r="CA55" s="210"/>
      <c r="CB55" s="115" t="s">
        <v>37</v>
      </c>
      <c r="CC55" s="208"/>
      <c r="CD55" s="208"/>
      <c r="CE55" s="208"/>
      <c r="CF55" s="208"/>
      <c r="CG55" s="186"/>
      <c r="CH55" s="187"/>
      <c r="CI55" s="187"/>
      <c r="CJ55" s="187"/>
      <c r="CK55" s="187"/>
      <c r="CL55" s="29"/>
      <c r="CM55" s="2"/>
      <c r="CN55" s="2"/>
      <c r="CO55" s="5" t="s">
        <v>87</v>
      </c>
      <c r="CP55" s="12" t="e">
        <f>VLOOKUP(AW8,CY74:DA75,MATCH(AW10,CY73:DA73,0),FALSE)</f>
        <v>#N/A</v>
      </c>
      <c r="CS55" s="5"/>
      <c r="CT55" s="5"/>
      <c r="CU55" s="5">
        <v>29</v>
      </c>
      <c r="CV55" s="5"/>
      <c r="CW55" s="5"/>
      <c r="CY55" s="3" t="s">
        <v>90</v>
      </c>
    </row>
    <row r="56" spans="5:108" ht="8.15" customHeight="1" x14ac:dyDescent="0.2">
      <c r="E56" s="102"/>
      <c r="F56" s="103"/>
      <c r="G56" s="109"/>
      <c r="H56" s="110"/>
      <c r="I56" s="110"/>
      <c r="J56" s="110"/>
      <c r="K56" s="110"/>
      <c r="L56" s="111"/>
      <c r="M56" s="153"/>
      <c r="N56" s="162"/>
      <c r="O56" s="162"/>
      <c r="P56" s="162"/>
      <c r="Q56" s="162"/>
      <c r="R56" s="162"/>
      <c r="S56" s="162"/>
      <c r="T56" s="162"/>
      <c r="U56" s="162"/>
      <c r="V56" s="162"/>
      <c r="W56" s="163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3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  <c r="BI56" s="212"/>
      <c r="BJ56" s="212"/>
      <c r="BK56" s="212"/>
      <c r="BL56" s="212"/>
      <c r="BM56" s="212"/>
      <c r="BN56" s="212"/>
      <c r="BO56" s="212"/>
      <c r="BP56" s="212"/>
      <c r="BQ56" s="212"/>
      <c r="BR56" s="212"/>
      <c r="BS56" s="212"/>
      <c r="BT56" s="212"/>
      <c r="BU56" s="212"/>
      <c r="BV56" s="159"/>
      <c r="BW56" s="132"/>
      <c r="BX56" s="133"/>
      <c r="BY56" s="133"/>
      <c r="BZ56" s="133"/>
      <c r="CA56" s="133"/>
      <c r="CB56" s="188"/>
      <c r="CC56" s="188"/>
      <c r="CD56" s="188"/>
      <c r="CE56" s="188"/>
      <c r="CF56" s="188"/>
      <c r="CG56" s="164"/>
      <c r="CH56" s="165"/>
      <c r="CI56" s="165"/>
      <c r="CJ56" s="165"/>
      <c r="CK56" s="165"/>
      <c r="CL56" s="29"/>
      <c r="CM56" s="2"/>
      <c r="CN56" s="2"/>
      <c r="CO56" s="5" t="s">
        <v>125</v>
      </c>
      <c r="CP56" s="12" t="e">
        <f>VLOOKUP(AW8,CY46:DD53,MATCH(AW10,CY45:DD45,0),FALSE)</f>
        <v>#N/A</v>
      </c>
      <c r="CS56" s="5"/>
      <c r="CT56" s="5"/>
      <c r="CU56" s="5">
        <v>30</v>
      </c>
      <c r="CV56" s="5"/>
      <c r="CW56" s="5"/>
      <c r="CY56" s="5"/>
      <c r="CZ56" s="5">
        <v>30</v>
      </c>
      <c r="DA56" s="5">
        <v>45</v>
      </c>
      <c r="DB56" s="5">
        <v>60</v>
      </c>
      <c r="DC56" s="5">
        <v>90</v>
      </c>
      <c r="DD56" s="5">
        <v>105</v>
      </c>
    </row>
    <row r="57" spans="5:108" ht="8.15" customHeight="1" x14ac:dyDescent="0.2">
      <c r="E57" s="102"/>
      <c r="F57" s="103"/>
      <c r="G57" s="109"/>
      <c r="H57" s="110"/>
      <c r="I57" s="110"/>
      <c r="J57" s="110"/>
      <c r="K57" s="110"/>
      <c r="L57" s="111"/>
      <c r="M57" s="137" t="s">
        <v>122</v>
      </c>
      <c r="N57" s="138"/>
      <c r="O57" s="138"/>
      <c r="P57" s="138"/>
      <c r="Q57" s="138"/>
      <c r="R57" s="138"/>
      <c r="S57" s="138"/>
      <c r="T57" s="138"/>
      <c r="U57" s="138"/>
      <c r="V57" s="138"/>
      <c r="W57" s="139"/>
      <c r="X57" s="137" t="s">
        <v>123</v>
      </c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9"/>
      <c r="AK57" s="91" t="s">
        <v>110</v>
      </c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3"/>
      <c r="BH57" s="29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173" t="str">
        <f>IF(AND(CR61="",CR62=""),"",IF(AND(CR61="○",CR62="○"),"○",""))</f>
        <v/>
      </c>
      <c r="BX57" s="116"/>
      <c r="BY57" s="116"/>
      <c r="BZ57" s="116"/>
      <c r="CA57" s="116"/>
      <c r="CB57" s="116" t="s">
        <v>38</v>
      </c>
      <c r="CC57" s="116"/>
      <c r="CD57" s="116"/>
      <c r="CE57" s="116"/>
      <c r="CF57" s="116"/>
      <c r="CG57" s="194" t="str">
        <f>IF(AND(CR61="",CR62=""),"",IF(OR(CR61="×",CR62="×"),"○",""))</f>
        <v/>
      </c>
      <c r="CH57" s="195"/>
      <c r="CI57" s="195"/>
      <c r="CJ57" s="195"/>
      <c r="CK57" s="195"/>
      <c r="CL57" s="29"/>
      <c r="CM57" s="2"/>
      <c r="CN57" s="2"/>
      <c r="CO57" s="5" t="s">
        <v>126</v>
      </c>
      <c r="CP57" s="12" t="e">
        <f>VLOOKUP(AW8,CY46:DD53,MATCH(AW10,CY45:DD45,0),FALSE)</f>
        <v>#N/A</v>
      </c>
      <c r="CS57" s="5"/>
      <c r="CT57" s="5"/>
      <c r="CU57" s="5">
        <v>31</v>
      </c>
      <c r="CV57" s="5"/>
      <c r="CW57" s="5"/>
      <c r="CY57" s="5">
        <v>320</v>
      </c>
      <c r="CZ57" s="5" t="s">
        <v>84</v>
      </c>
      <c r="DA57" s="5" t="s">
        <v>93</v>
      </c>
      <c r="DB57" s="5" t="s">
        <v>83</v>
      </c>
      <c r="DC57" s="5" t="s">
        <v>84</v>
      </c>
      <c r="DD57" s="5" t="s">
        <v>84</v>
      </c>
    </row>
    <row r="58" spans="5:108" ht="8.15" customHeight="1" x14ac:dyDescent="0.2">
      <c r="E58" s="102"/>
      <c r="F58" s="103"/>
      <c r="G58" s="109"/>
      <c r="H58" s="110"/>
      <c r="I58" s="110"/>
      <c r="J58" s="110"/>
      <c r="K58" s="110"/>
      <c r="L58" s="111"/>
      <c r="M58" s="126"/>
      <c r="N58" s="127"/>
      <c r="O58" s="127"/>
      <c r="P58" s="127"/>
      <c r="Q58" s="127"/>
      <c r="R58" s="127"/>
      <c r="S58" s="127"/>
      <c r="T58" s="127"/>
      <c r="U58" s="127"/>
      <c r="V58" s="127"/>
      <c r="W58" s="128"/>
      <c r="X58" s="126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8"/>
      <c r="AK58" s="94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6"/>
      <c r="BH58" s="184" t="str">
        <f>AK60</f>
        <v/>
      </c>
      <c r="BI58" s="185"/>
      <c r="BJ58" s="185"/>
      <c r="BK58" s="185"/>
      <c r="BL58" s="185"/>
      <c r="BM58" s="185"/>
      <c r="BN58" s="185"/>
      <c r="BO58" s="23"/>
      <c r="BP58" s="23"/>
      <c r="BQ58" s="23"/>
      <c r="BR58" s="23"/>
      <c r="BS58" s="23"/>
      <c r="BT58" s="23"/>
      <c r="BU58" s="23"/>
      <c r="BV58" s="23"/>
      <c r="BW58" s="173"/>
      <c r="BX58" s="116"/>
      <c r="BY58" s="116"/>
      <c r="BZ58" s="116"/>
      <c r="CA58" s="116"/>
      <c r="CB58" s="116"/>
      <c r="CC58" s="116"/>
      <c r="CD58" s="116"/>
      <c r="CE58" s="116"/>
      <c r="CF58" s="116"/>
      <c r="CG58" s="194"/>
      <c r="CH58" s="195"/>
      <c r="CI58" s="195"/>
      <c r="CJ58" s="195"/>
      <c r="CK58" s="195"/>
      <c r="CL58" s="29"/>
      <c r="CM58" s="2"/>
      <c r="CN58" s="2"/>
      <c r="CY58" s="5">
        <v>450</v>
      </c>
      <c r="CZ58" s="5" t="s">
        <v>71</v>
      </c>
      <c r="DA58" s="5" t="s">
        <v>84</v>
      </c>
      <c r="DB58" s="6" t="s">
        <v>84</v>
      </c>
      <c r="DC58" s="6" t="s">
        <v>94</v>
      </c>
      <c r="DD58" s="6" t="s">
        <v>95</v>
      </c>
    </row>
    <row r="59" spans="5:108" ht="8.15" customHeight="1" x14ac:dyDescent="0.2">
      <c r="E59" s="102"/>
      <c r="F59" s="103"/>
      <c r="G59" s="109"/>
      <c r="H59" s="110"/>
      <c r="I59" s="110"/>
      <c r="J59" s="110"/>
      <c r="K59" s="110"/>
      <c r="L59" s="111"/>
      <c r="M59" s="126"/>
      <c r="N59" s="127"/>
      <c r="O59" s="127"/>
      <c r="P59" s="127"/>
      <c r="Q59" s="127"/>
      <c r="R59" s="127"/>
      <c r="S59" s="127"/>
      <c r="T59" s="127"/>
      <c r="U59" s="127"/>
      <c r="V59" s="127"/>
      <c r="W59" s="128"/>
      <c r="X59" s="126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8"/>
      <c r="AK59" s="94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6"/>
      <c r="BH59" s="184"/>
      <c r="BI59" s="185"/>
      <c r="BJ59" s="185"/>
      <c r="BK59" s="185"/>
      <c r="BL59" s="185"/>
      <c r="BM59" s="185"/>
      <c r="BN59" s="185"/>
      <c r="BO59" s="23"/>
      <c r="BP59" s="23"/>
      <c r="BQ59" s="23"/>
      <c r="BR59" s="23"/>
      <c r="BS59" s="23"/>
      <c r="BT59" s="23"/>
      <c r="BU59" s="23"/>
      <c r="BV59" s="23"/>
      <c r="BW59" s="173"/>
      <c r="BX59" s="116"/>
      <c r="BY59" s="116"/>
      <c r="BZ59" s="116"/>
      <c r="CA59" s="116"/>
      <c r="CB59" s="116"/>
      <c r="CC59" s="116"/>
      <c r="CD59" s="116"/>
      <c r="CE59" s="116"/>
      <c r="CF59" s="116"/>
      <c r="CG59" s="194"/>
      <c r="CH59" s="195"/>
      <c r="CI59" s="195"/>
      <c r="CJ59" s="195"/>
      <c r="CK59" s="195"/>
      <c r="CL59" s="29"/>
      <c r="CM59" s="2"/>
      <c r="CN59" s="2"/>
      <c r="CY59" s="5">
        <v>600</v>
      </c>
      <c r="CZ59" s="5" t="s">
        <v>71</v>
      </c>
      <c r="DA59" s="5" t="s">
        <v>84</v>
      </c>
      <c r="DB59" s="6" t="s">
        <v>84</v>
      </c>
      <c r="DC59" s="6" t="s">
        <v>94</v>
      </c>
      <c r="DD59" s="6" t="s">
        <v>94</v>
      </c>
    </row>
    <row r="60" spans="5:108" ht="8.15" customHeight="1" x14ac:dyDescent="0.2">
      <c r="E60" s="102"/>
      <c r="F60" s="103"/>
      <c r="G60" s="109"/>
      <c r="H60" s="110"/>
      <c r="I60" s="110"/>
      <c r="J60" s="110"/>
      <c r="K60" s="110"/>
      <c r="L60" s="111"/>
      <c r="M60" s="126"/>
      <c r="N60" s="127"/>
      <c r="O60" s="127"/>
      <c r="P60" s="127"/>
      <c r="Q60" s="127"/>
      <c r="R60" s="127"/>
      <c r="S60" s="127"/>
      <c r="T60" s="127"/>
      <c r="U60" s="127"/>
      <c r="V60" s="127"/>
      <c r="W60" s="128"/>
      <c r="X60" s="126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8"/>
      <c r="AK60" s="184" t="str">
        <f>IF(AL5="認定番号","",VLOOKUP(AL5,CY26:DN36,10,FALSE))</f>
        <v/>
      </c>
      <c r="AL60" s="185"/>
      <c r="AM60" s="185"/>
      <c r="AN60" s="185"/>
      <c r="AO60" s="185"/>
      <c r="AP60" s="185"/>
      <c r="AQ60" s="185"/>
      <c r="AR60" s="185"/>
      <c r="AS60" s="185"/>
      <c r="AT60" s="185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32"/>
      <c r="BH60" s="29"/>
      <c r="BI60" s="23"/>
      <c r="BJ60" s="205"/>
      <c r="BK60" s="205"/>
      <c r="BL60" s="205"/>
      <c r="BM60" s="183" t="s">
        <v>114</v>
      </c>
      <c r="BN60" s="183"/>
      <c r="BO60" s="205"/>
      <c r="BP60" s="205"/>
      <c r="BQ60" s="205"/>
      <c r="BR60" s="205"/>
      <c r="BS60" s="205"/>
      <c r="BT60" s="183" t="s">
        <v>113</v>
      </c>
      <c r="BU60" s="183"/>
      <c r="BV60" s="183"/>
      <c r="BW60" s="173"/>
      <c r="BX60" s="116"/>
      <c r="BY60" s="116"/>
      <c r="BZ60" s="116"/>
      <c r="CA60" s="116"/>
      <c r="CB60" s="116"/>
      <c r="CC60" s="116"/>
      <c r="CD60" s="116"/>
      <c r="CE60" s="116"/>
      <c r="CF60" s="116"/>
      <c r="CG60" s="194"/>
      <c r="CH60" s="195"/>
      <c r="CI60" s="195"/>
      <c r="CJ60" s="195"/>
      <c r="CK60" s="195"/>
      <c r="CL60" s="43"/>
      <c r="CM60" s="2"/>
      <c r="CN60" s="2"/>
      <c r="CO60" s="5"/>
      <c r="CP60" s="5" t="s">
        <v>114</v>
      </c>
      <c r="CQ60" s="5" t="s">
        <v>117</v>
      </c>
      <c r="CR60" s="5" t="s">
        <v>118</v>
      </c>
      <c r="CY60" s="5">
        <v>700</v>
      </c>
      <c r="CZ60" s="5" t="s">
        <v>84</v>
      </c>
      <c r="DA60" s="5" t="s">
        <v>71</v>
      </c>
      <c r="DB60" s="6" t="s">
        <v>71</v>
      </c>
      <c r="DC60" s="6" t="s">
        <v>71</v>
      </c>
      <c r="DD60" s="6" t="s">
        <v>71</v>
      </c>
    </row>
    <row r="61" spans="5:108" ht="8.15" customHeight="1" x14ac:dyDescent="0.2">
      <c r="E61" s="102"/>
      <c r="F61" s="103"/>
      <c r="G61" s="109"/>
      <c r="H61" s="110"/>
      <c r="I61" s="110"/>
      <c r="J61" s="110"/>
      <c r="K61" s="110"/>
      <c r="L61" s="111"/>
      <c r="M61" s="126"/>
      <c r="N61" s="127"/>
      <c r="O61" s="127"/>
      <c r="P61" s="127"/>
      <c r="Q61" s="127"/>
      <c r="R61" s="127"/>
      <c r="S61" s="127"/>
      <c r="T61" s="127"/>
      <c r="U61" s="127"/>
      <c r="V61" s="127"/>
      <c r="W61" s="128"/>
      <c r="X61" s="126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8"/>
      <c r="AK61" s="184"/>
      <c r="AL61" s="185"/>
      <c r="AM61" s="185"/>
      <c r="AN61" s="185"/>
      <c r="AO61" s="185"/>
      <c r="AP61" s="185"/>
      <c r="AQ61" s="185"/>
      <c r="AR61" s="185"/>
      <c r="AS61" s="185"/>
      <c r="AT61" s="185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32"/>
      <c r="BH61" s="29"/>
      <c r="BI61" s="23"/>
      <c r="BJ61" s="206"/>
      <c r="BK61" s="206"/>
      <c r="BL61" s="206"/>
      <c r="BM61" s="183"/>
      <c r="BN61" s="183"/>
      <c r="BO61" s="206"/>
      <c r="BP61" s="206"/>
      <c r="BQ61" s="206"/>
      <c r="BR61" s="206"/>
      <c r="BS61" s="206"/>
      <c r="BT61" s="183"/>
      <c r="BU61" s="183"/>
      <c r="BV61" s="183"/>
      <c r="BW61" s="173"/>
      <c r="BX61" s="116"/>
      <c r="BY61" s="116"/>
      <c r="BZ61" s="116"/>
      <c r="CA61" s="116"/>
      <c r="CB61" s="116"/>
      <c r="CC61" s="116"/>
      <c r="CD61" s="116"/>
      <c r="CE61" s="116"/>
      <c r="CF61" s="116"/>
      <c r="CG61" s="194"/>
      <c r="CH61" s="195"/>
      <c r="CI61" s="195"/>
      <c r="CJ61" s="195"/>
      <c r="CK61" s="195"/>
      <c r="CL61" s="43"/>
      <c r="CM61" s="2"/>
      <c r="CN61" s="2"/>
      <c r="CO61" s="5" t="s">
        <v>116</v>
      </c>
      <c r="CP61" s="12" t="str">
        <f>IF(BJ60="","",IF(BJ60&lt;=AK62,"○","×"))</f>
        <v/>
      </c>
      <c r="CQ61" s="12" t="str">
        <f>IF(BO60="","",IF(BO60&lt;AU62,"○","×"))</f>
        <v/>
      </c>
      <c r="CR61" s="12" t="str">
        <f>IF(AND(CP61="",CQ61=""),"",IF(AND(CP61="○",CQ61="○"),"○","×"))</f>
        <v/>
      </c>
      <c r="CY61" s="5">
        <v>750</v>
      </c>
      <c r="CZ61" s="5" t="s">
        <v>71</v>
      </c>
      <c r="DA61" s="5">
        <v>530</v>
      </c>
      <c r="DB61" s="5">
        <v>730</v>
      </c>
      <c r="DC61" s="6">
        <v>1420</v>
      </c>
      <c r="DD61" s="6">
        <v>2000</v>
      </c>
    </row>
    <row r="62" spans="5:108" ht="8.15" customHeight="1" x14ac:dyDescent="0.2">
      <c r="E62" s="102"/>
      <c r="F62" s="103"/>
      <c r="G62" s="109"/>
      <c r="H62" s="110"/>
      <c r="I62" s="110"/>
      <c r="J62" s="110"/>
      <c r="K62" s="110"/>
      <c r="L62" s="111"/>
      <c r="M62" s="126"/>
      <c r="N62" s="127"/>
      <c r="O62" s="127"/>
      <c r="P62" s="127"/>
      <c r="Q62" s="127"/>
      <c r="R62" s="127"/>
      <c r="S62" s="127"/>
      <c r="T62" s="127"/>
      <c r="U62" s="127"/>
      <c r="V62" s="127"/>
      <c r="W62" s="128"/>
      <c r="X62" s="126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8"/>
      <c r="AK62" s="249">
        <f>VLOOKUP(AL5,CY26:DN36,12,FALSE)</f>
        <v>0</v>
      </c>
      <c r="AL62" s="183"/>
      <c r="AM62" s="183"/>
      <c r="AN62" s="183"/>
      <c r="AO62" s="183"/>
      <c r="AP62" s="183" t="s">
        <v>111</v>
      </c>
      <c r="AQ62" s="183"/>
      <c r="AR62" s="183"/>
      <c r="AS62" s="183"/>
      <c r="AT62" s="183"/>
      <c r="AU62" s="183">
        <f>VLOOKUP(AL5,CY26:DN36,13,FALSE)</f>
        <v>0</v>
      </c>
      <c r="AV62" s="183"/>
      <c r="AW62" s="183"/>
      <c r="AX62" s="183"/>
      <c r="AY62" s="183"/>
      <c r="AZ62" s="183"/>
      <c r="BA62" s="183" t="s">
        <v>112</v>
      </c>
      <c r="BB62" s="183"/>
      <c r="BC62" s="183"/>
      <c r="BD62" s="183"/>
      <c r="BE62" s="183"/>
      <c r="BF62" s="183"/>
      <c r="BG62" s="264"/>
      <c r="BH62" s="29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173"/>
      <c r="BX62" s="116"/>
      <c r="BY62" s="116"/>
      <c r="BZ62" s="116"/>
      <c r="CA62" s="116"/>
      <c r="CB62" s="116"/>
      <c r="CC62" s="116"/>
      <c r="CD62" s="116"/>
      <c r="CE62" s="116"/>
      <c r="CF62" s="116"/>
      <c r="CG62" s="194"/>
      <c r="CH62" s="195"/>
      <c r="CI62" s="195"/>
      <c r="CJ62" s="195"/>
      <c r="CK62" s="195"/>
      <c r="CL62" s="29"/>
      <c r="CM62" s="2"/>
      <c r="CN62" s="2"/>
      <c r="CO62" s="5" t="s">
        <v>107</v>
      </c>
      <c r="CP62" s="12" t="str">
        <f>IF(BJ65="","",IF(BJ65&lt;=AK66,"○","×"))</f>
        <v/>
      </c>
      <c r="CQ62" s="12" t="str">
        <f>IF(BO65="","",IF(BO65&lt;AU66,"○","×"))</f>
        <v/>
      </c>
      <c r="CR62" s="12" t="str">
        <f>IF(AND(CP62="",CQ62=""),"",IF(AND(CP62="○",CQ62="○"),"○","×"))</f>
        <v/>
      </c>
      <c r="CW62" s="5" t="s">
        <v>85</v>
      </c>
      <c r="CY62" s="5">
        <v>850</v>
      </c>
      <c r="CZ62" s="5" t="s">
        <v>71</v>
      </c>
      <c r="DA62" s="5">
        <v>530</v>
      </c>
      <c r="DB62" s="5">
        <v>730</v>
      </c>
      <c r="DC62" s="6">
        <v>1420</v>
      </c>
      <c r="DD62" s="6">
        <v>2000</v>
      </c>
    </row>
    <row r="63" spans="5:108" ht="8.15" customHeight="1" x14ac:dyDescent="0.2">
      <c r="E63" s="102"/>
      <c r="F63" s="103"/>
      <c r="G63" s="109"/>
      <c r="H63" s="110"/>
      <c r="I63" s="110"/>
      <c r="J63" s="110"/>
      <c r="K63" s="110"/>
      <c r="L63" s="111"/>
      <c r="M63" s="126"/>
      <c r="N63" s="127"/>
      <c r="O63" s="127"/>
      <c r="P63" s="127"/>
      <c r="Q63" s="127"/>
      <c r="R63" s="127"/>
      <c r="S63" s="127"/>
      <c r="T63" s="127"/>
      <c r="U63" s="127"/>
      <c r="V63" s="127"/>
      <c r="W63" s="128"/>
      <c r="X63" s="126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8"/>
      <c r="AK63" s="249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264"/>
      <c r="BH63" s="184" t="str">
        <f>AK64</f>
        <v/>
      </c>
      <c r="BI63" s="185"/>
      <c r="BJ63" s="185"/>
      <c r="BK63" s="185"/>
      <c r="BL63" s="185"/>
      <c r="BM63" s="185"/>
      <c r="BN63" s="185"/>
      <c r="BO63" s="23"/>
      <c r="BP63" s="23"/>
      <c r="BQ63" s="23"/>
      <c r="BR63" s="23"/>
      <c r="BS63" s="23"/>
      <c r="BT63" s="23"/>
      <c r="BU63" s="23"/>
      <c r="BV63" s="23"/>
      <c r="BW63" s="173"/>
      <c r="BX63" s="116"/>
      <c r="BY63" s="116"/>
      <c r="BZ63" s="116"/>
      <c r="CA63" s="116"/>
      <c r="CB63" s="116"/>
      <c r="CC63" s="116"/>
      <c r="CD63" s="116"/>
      <c r="CE63" s="116"/>
      <c r="CF63" s="116"/>
      <c r="CG63" s="194"/>
      <c r="CH63" s="195"/>
      <c r="CI63" s="195"/>
      <c r="CJ63" s="195"/>
      <c r="CK63" s="195"/>
      <c r="CL63" s="29"/>
      <c r="CM63" s="2"/>
      <c r="CN63" s="2"/>
      <c r="CW63" s="5" t="s">
        <v>88</v>
      </c>
      <c r="CY63" s="5">
        <v>900</v>
      </c>
      <c r="CZ63" s="5" t="s">
        <v>71</v>
      </c>
      <c r="DA63" s="5">
        <v>530</v>
      </c>
      <c r="DB63" s="5">
        <v>730</v>
      </c>
      <c r="DC63" s="6">
        <v>1420</v>
      </c>
      <c r="DD63" s="6">
        <v>2000</v>
      </c>
    </row>
    <row r="64" spans="5:108" ht="8.15" customHeight="1" x14ac:dyDescent="0.2">
      <c r="E64" s="102"/>
      <c r="F64" s="103"/>
      <c r="G64" s="109"/>
      <c r="H64" s="110"/>
      <c r="I64" s="110"/>
      <c r="J64" s="110"/>
      <c r="K64" s="110"/>
      <c r="L64" s="111"/>
      <c r="M64" s="126"/>
      <c r="N64" s="127"/>
      <c r="O64" s="127"/>
      <c r="P64" s="127"/>
      <c r="Q64" s="127"/>
      <c r="R64" s="127"/>
      <c r="S64" s="127"/>
      <c r="T64" s="127"/>
      <c r="U64" s="127"/>
      <c r="V64" s="127"/>
      <c r="W64" s="128"/>
      <c r="X64" s="126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8"/>
      <c r="AK64" s="184" t="str">
        <f>IF(AL5="認定番号","",VLOOKUP(AL5,CY26:DN36,11,FALSE))</f>
        <v/>
      </c>
      <c r="AL64" s="185"/>
      <c r="AM64" s="185"/>
      <c r="AN64" s="185"/>
      <c r="AO64" s="185"/>
      <c r="AP64" s="185"/>
      <c r="AQ64" s="185"/>
      <c r="AR64" s="185"/>
      <c r="AS64" s="185"/>
      <c r="AT64" s="185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32"/>
      <c r="BH64" s="184"/>
      <c r="BI64" s="185"/>
      <c r="BJ64" s="185"/>
      <c r="BK64" s="185"/>
      <c r="BL64" s="185"/>
      <c r="BM64" s="185"/>
      <c r="BN64" s="185"/>
      <c r="BO64" s="23"/>
      <c r="BP64" s="23"/>
      <c r="BQ64" s="23"/>
      <c r="BR64" s="23"/>
      <c r="BS64" s="23"/>
      <c r="BT64" s="23"/>
      <c r="BU64" s="23"/>
      <c r="BV64" s="23"/>
      <c r="BW64" s="173"/>
      <c r="BX64" s="116"/>
      <c r="BY64" s="116"/>
      <c r="BZ64" s="116"/>
      <c r="CA64" s="116"/>
      <c r="CB64" s="116"/>
      <c r="CC64" s="116"/>
      <c r="CD64" s="116"/>
      <c r="CE64" s="116"/>
      <c r="CF64" s="116"/>
      <c r="CG64" s="194"/>
      <c r="CH64" s="195"/>
      <c r="CI64" s="195"/>
      <c r="CJ64" s="195"/>
      <c r="CK64" s="195"/>
      <c r="CL64" s="29"/>
      <c r="CM64" s="2"/>
      <c r="CN64" s="2"/>
      <c r="CW64" s="5" t="s">
        <v>86</v>
      </c>
      <c r="CY64" s="5">
        <v>1000</v>
      </c>
      <c r="CZ64" s="5" t="s">
        <v>71</v>
      </c>
      <c r="DA64" s="5">
        <v>530</v>
      </c>
      <c r="DB64" s="5">
        <v>730</v>
      </c>
      <c r="DC64" s="6">
        <v>1420</v>
      </c>
      <c r="DD64" s="6">
        <v>2000</v>
      </c>
    </row>
    <row r="65" spans="5:105" ht="8.15" customHeight="1" x14ac:dyDescent="0.2">
      <c r="E65" s="102"/>
      <c r="F65" s="103"/>
      <c r="G65" s="109"/>
      <c r="H65" s="110"/>
      <c r="I65" s="110"/>
      <c r="J65" s="110"/>
      <c r="K65" s="110"/>
      <c r="L65" s="111"/>
      <c r="M65" s="126"/>
      <c r="N65" s="127"/>
      <c r="O65" s="127"/>
      <c r="P65" s="127"/>
      <c r="Q65" s="127"/>
      <c r="R65" s="127"/>
      <c r="S65" s="127"/>
      <c r="T65" s="127"/>
      <c r="U65" s="127"/>
      <c r="V65" s="127"/>
      <c r="W65" s="128"/>
      <c r="X65" s="126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8"/>
      <c r="AK65" s="184"/>
      <c r="AL65" s="185"/>
      <c r="AM65" s="185"/>
      <c r="AN65" s="185"/>
      <c r="AO65" s="185"/>
      <c r="AP65" s="185"/>
      <c r="AQ65" s="185"/>
      <c r="AR65" s="185"/>
      <c r="AS65" s="185"/>
      <c r="AT65" s="185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32"/>
      <c r="BH65" s="29"/>
      <c r="BI65" s="23"/>
      <c r="BJ65" s="205"/>
      <c r="BK65" s="205"/>
      <c r="BL65" s="205"/>
      <c r="BM65" s="183" t="s">
        <v>114</v>
      </c>
      <c r="BN65" s="183"/>
      <c r="BO65" s="205"/>
      <c r="BP65" s="205"/>
      <c r="BQ65" s="205"/>
      <c r="BR65" s="205"/>
      <c r="BS65" s="205"/>
      <c r="BT65" s="183" t="s">
        <v>113</v>
      </c>
      <c r="BU65" s="183"/>
      <c r="BV65" s="183"/>
      <c r="BW65" s="173"/>
      <c r="BX65" s="116"/>
      <c r="BY65" s="116"/>
      <c r="BZ65" s="116"/>
      <c r="CA65" s="116"/>
      <c r="CB65" s="116"/>
      <c r="CC65" s="116"/>
      <c r="CD65" s="116"/>
      <c r="CE65" s="116"/>
      <c r="CF65" s="116"/>
      <c r="CG65" s="194"/>
      <c r="CH65" s="195"/>
      <c r="CI65" s="195"/>
      <c r="CJ65" s="195"/>
      <c r="CK65" s="195"/>
      <c r="CL65" s="29"/>
      <c r="CM65" s="2"/>
      <c r="CN65" s="2"/>
      <c r="CW65" s="5" t="s">
        <v>87</v>
      </c>
    </row>
    <row r="66" spans="5:105" ht="8.15" customHeight="1" x14ac:dyDescent="0.2">
      <c r="E66" s="102"/>
      <c r="F66" s="103"/>
      <c r="G66" s="109"/>
      <c r="H66" s="110"/>
      <c r="I66" s="110"/>
      <c r="J66" s="110"/>
      <c r="K66" s="110"/>
      <c r="L66" s="111"/>
      <c r="M66" s="126"/>
      <c r="N66" s="127"/>
      <c r="O66" s="127"/>
      <c r="P66" s="127"/>
      <c r="Q66" s="127"/>
      <c r="R66" s="127"/>
      <c r="S66" s="127"/>
      <c r="T66" s="127"/>
      <c r="U66" s="127"/>
      <c r="V66" s="127"/>
      <c r="W66" s="128"/>
      <c r="X66" s="126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8"/>
      <c r="AK66" s="249">
        <f>VLOOKUP(AL5,CY26:DN36,14,FALSE)</f>
        <v>0</v>
      </c>
      <c r="AL66" s="183"/>
      <c r="AM66" s="183"/>
      <c r="AN66" s="183"/>
      <c r="AO66" s="183"/>
      <c r="AP66" s="183" t="s">
        <v>111</v>
      </c>
      <c r="AQ66" s="183"/>
      <c r="AR66" s="183"/>
      <c r="AS66" s="183"/>
      <c r="AT66" s="183"/>
      <c r="AU66" s="183">
        <f>VLOOKUP(AL5,CY26:DN36,15,FALSE)</f>
        <v>0</v>
      </c>
      <c r="AV66" s="183"/>
      <c r="AW66" s="183"/>
      <c r="AX66" s="183"/>
      <c r="AY66" s="183"/>
      <c r="AZ66" s="183"/>
      <c r="BA66" s="183" t="s">
        <v>112</v>
      </c>
      <c r="BB66" s="183"/>
      <c r="BC66" s="183"/>
      <c r="BD66" s="183"/>
      <c r="BE66" s="183"/>
      <c r="BF66" s="183"/>
      <c r="BG66" s="264"/>
      <c r="BH66" s="29"/>
      <c r="BI66" s="23"/>
      <c r="BJ66" s="206"/>
      <c r="BK66" s="206"/>
      <c r="BL66" s="206"/>
      <c r="BM66" s="183"/>
      <c r="BN66" s="183"/>
      <c r="BO66" s="206"/>
      <c r="BP66" s="206"/>
      <c r="BQ66" s="206"/>
      <c r="BR66" s="206"/>
      <c r="BS66" s="206"/>
      <c r="BT66" s="183"/>
      <c r="BU66" s="183"/>
      <c r="BV66" s="183"/>
      <c r="BW66" s="173"/>
      <c r="BX66" s="116"/>
      <c r="BY66" s="116"/>
      <c r="BZ66" s="116"/>
      <c r="CA66" s="116"/>
      <c r="CB66" s="116"/>
      <c r="CC66" s="116"/>
      <c r="CD66" s="116"/>
      <c r="CE66" s="116"/>
      <c r="CF66" s="116"/>
      <c r="CG66" s="194"/>
      <c r="CH66" s="195"/>
      <c r="CI66" s="195"/>
      <c r="CJ66" s="195"/>
      <c r="CK66" s="195"/>
      <c r="CL66" s="29"/>
      <c r="CM66" s="2"/>
      <c r="CN66" s="2"/>
      <c r="CW66" s="5" t="s">
        <v>125</v>
      </c>
      <c r="CY66" s="3" t="s">
        <v>91</v>
      </c>
    </row>
    <row r="67" spans="5:105" ht="8.15" customHeight="1" x14ac:dyDescent="0.2">
      <c r="E67" s="104"/>
      <c r="F67" s="105"/>
      <c r="G67" s="112"/>
      <c r="H67" s="113"/>
      <c r="I67" s="113"/>
      <c r="J67" s="113"/>
      <c r="K67" s="113"/>
      <c r="L67" s="114"/>
      <c r="M67" s="140"/>
      <c r="N67" s="141"/>
      <c r="O67" s="141"/>
      <c r="P67" s="141"/>
      <c r="Q67" s="141"/>
      <c r="R67" s="141"/>
      <c r="S67" s="141"/>
      <c r="T67" s="141"/>
      <c r="U67" s="141"/>
      <c r="V67" s="141"/>
      <c r="W67" s="142"/>
      <c r="X67" s="140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2"/>
      <c r="AK67" s="249"/>
      <c r="AL67" s="183"/>
      <c r="AM67" s="183"/>
      <c r="AN67" s="183"/>
      <c r="AO67" s="183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65"/>
      <c r="BH67" s="67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201"/>
      <c r="BX67" s="202"/>
      <c r="BY67" s="202"/>
      <c r="BZ67" s="202"/>
      <c r="CA67" s="202"/>
      <c r="CB67" s="202"/>
      <c r="CC67" s="202"/>
      <c r="CD67" s="202"/>
      <c r="CE67" s="202"/>
      <c r="CF67" s="202"/>
      <c r="CG67" s="203"/>
      <c r="CH67" s="204"/>
      <c r="CI67" s="204"/>
      <c r="CJ67" s="204"/>
      <c r="CK67" s="204"/>
      <c r="CL67" s="29"/>
      <c r="CM67" s="2"/>
      <c r="CN67" s="2"/>
      <c r="CW67" s="5" t="s">
        <v>126</v>
      </c>
      <c r="CY67" s="5"/>
      <c r="CZ67" s="5">
        <v>45</v>
      </c>
      <c r="DA67" s="5">
        <v>60</v>
      </c>
    </row>
    <row r="68" spans="5:105" ht="8.15" customHeight="1" x14ac:dyDescent="0.2">
      <c r="E68" s="100" t="s">
        <v>24</v>
      </c>
      <c r="F68" s="101"/>
      <c r="G68" s="106" t="s">
        <v>35</v>
      </c>
      <c r="H68" s="107"/>
      <c r="I68" s="107"/>
      <c r="J68" s="107"/>
      <c r="K68" s="107"/>
      <c r="L68" s="108"/>
      <c r="M68" s="123" t="s">
        <v>41</v>
      </c>
      <c r="N68" s="124"/>
      <c r="O68" s="124"/>
      <c r="P68" s="124"/>
      <c r="Q68" s="124"/>
      <c r="R68" s="124"/>
      <c r="S68" s="124"/>
      <c r="T68" s="124"/>
      <c r="U68" s="124"/>
      <c r="V68" s="124"/>
      <c r="W68" s="125"/>
      <c r="X68" s="106" t="s">
        <v>8</v>
      </c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8"/>
      <c r="AK68" s="211" t="s">
        <v>39</v>
      </c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312"/>
      <c r="BH68" s="41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209"/>
      <c r="BX68" s="210"/>
      <c r="BY68" s="210"/>
      <c r="BZ68" s="210"/>
      <c r="CA68" s="210"/>
      <c r="CB68" s="115" t="s">
        <v>76</v>
      </c>
      <c r="CC68" s="115"/>
      <c r="CD68" s="115"/>
      <c r="CE68" s="115"/>
      <c r="CF68" s="115"/>
      <c r="CG68" s="186"/>
      <c r="CH68" s="187"/>
      <c r="CI68" s="187"/>
      <c r="CJ68" s="187"/>
      <c r="CK68" s="187"/>
      <c r="CL68" s="29"/>
      <c r="CM68" s="2"/>
      <c r="CN68" s="2"/>
      <c r="CW68" s="5"/>
      <c r="CY68" s="5">
        <v>750</v>
      </c>
      <c r="CZ68" s="5">
        <v>750</v>
      </c>
      <c r="DA68" s="6">
        <v>1100</v>
      </c>
    </row>
    <row r="69" spans="5:105" ht="8.15" customHeight="1" x14ac:dyDescent="0.2">
      <c r="E69" s="102"/>
      <c r="F69" s="103"/>
      <c r="G69" s="109"/>
      <c r="H69" s="110"/>
      <c r="I69" s="110"/>
      <c r="J69" s="110"/>
      <c r="K69" s="110"/>
      <c r="L69" s="111"/>
      <c r="M69" s="126"/>
      <c r="N69" s="127"/>
      <c r="O69" s="127"/>
      <c r="P69" s="127"/>
      <c r="Q69" s="127"/>
      <c r="R69" s="127"/>
      <c r="S69" s="127"/>
      <c r="T69" s="127"/>
      <c r="U69" s="127"/>
      <c r="V69" s="127"/>
      <c r="W69" s="128"/>
      <c r="X69" s="109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1"/>
      <c r="AK69" s="158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7"/>
      <c r="BH69" s="41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132"/>
      <c r="BX69" s="133"/>
      <c r="BY69" s="133"/>
      <c r="BZ69" s="133"/>
      <c r="CA69" s="133"/>
      <c r="CB69" s="116"/>
      <c r="CC69" s="116"/>
      <c r="CD69" s="116"/>
      <c r="CE69" s="116"/>
      <c r="CF69" s="116"/>
      <c r="CG69" s="164"/>
      <c r="CH69" s="165"/>
      <c r="CI69" s="165"/>
      <c r="CJ69" s="165"/>
      <c r="CK69" s="165"/>
      <c r="CL69" s="29"/>
      <c r="CM69" s="2"/>
      <c r="CN69" s="2"/>
      <c r="CY69" s="5">
        <v>1000</v>
      </c>
      <c r="CZ69" s="5">
        <v>750</v>
      </c>
      <c r="DA69" s="6">
        <v>1100</v>
      </c>
    </row>
    <row r="70" spans="5:105" ht="8.15" customHeight="1" x14ac:dyDescent="0.2">
      <c r="E70" s="102"/>
      <c r="F70" s="103"/>
      <c r="G70" s="109"/>
      <c r="H70" s="110"/>
      <c r="I70" s="110"/>
      <c r="J70" s="110"/>
      <c r="K70" s="110"/>
      <c r="L70" s="111"/>
      <c r="M70" s="129"/>
      <c r="N70" s="130"/>
      <c r="O70" s="130"/>
      <c r="P70" s="130"/>
      <c r="Q70" s="130"/>
      <c r="R70" s="130"/>
      <c r="S70" s="130"/>
      <c r="T70" s="130"/>
      <c r="U70" s="130"/>
      <c r="V70" s="130"/>
      <c r="W70" s="131"/>
      <c r="X70" s="109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1"/>
      <c r="AK70" s="159"/>
      <c r="AL70" s="160"/>
      <c r="AM70" s="160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60"/>
      <c r="BF70" s="160"/>
      <c r="BG70" s="161"/>
      <c r="BH70" s="69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132"/>
      <c r="BX70" s="133"/>
      <c r="BY70" s="133"/>
      <c r="BZ70" s="133"/>
      <c r="CA70" s="133"/>
      <c r="CB70" s="116"/>
      <c r="CC70" s="116"/>
      <c r="CD70" s="116"/>
      <c r="CE70" s="116"/>
      <c r="CF70" s="116"/>
      <c r="CG70" s="164"/>
      <c r="CH70" s="165"/>
      <c r="CI70" s="165"/>
      <c r="CJ70" s="165"/>
      <c r="CK70" s="165"/>
      <c r="CL70" s="29"/>
      <c r="CM70" s="2"/>
      <c r="CN70" s="2"/>
    </row>
    <row r="71" spans="5:105" ht="8.15" customHeight="1" x14ac:dyDescent="0.2">
      <c r="E71" s="102"/>
      <c r="F71" s="103"/>
      <c r="G71" s="109"/>
      <c r="H71" s="110"/>
      <c r="I71" s="110"/>
      <c r="J71" s="110"/>
      <c r="K71" s="110"/>
      <c r="L71" s="111"/>
      <c r="M71" s="126" t="s">
        <v>36</v>
      </c>
      <c r="N71" s="127"/>
      <c r="O71" s="127"/>
      <c r="P71" s="127"/>
      <c r="Q71" s="127"/>
      <c r="R71" s="127"/>
      <c r="S71" s="127"/>
      <c r="T71" s="127"/>
      <c r="U71" s="127"/>
      <c r="V71" s="127"/>
      <c r="W71" s="128"/>
      <c r="X71" s="109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1"/>
      <c r="AK71" s="158" t="s">
        <v>136</v>
      </c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7"/>
      <c r="BH71" s="41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132"/>
      <c r="BX71" s="133"/>
      <c r="BY71" s="133"/>
      <c r="BZ71" s="133"/>
      <c r="CA71" s="133"/>
      <c r="CB71" s="116" t="s">
        <v>76</v>
      </c>
      <c r="CC71" s="188"/>
      <c r="CD71" s="188"/>
      <c r="CE71" s="188"/>
      <c r="CF71" s="188"/>
      <c r="CG71" s="164"/>
      <c r="CH71" s="165"/>
      <c r="CI71" s="165"/>
      <c r="CJ71" s="165"/>
      <c r="CK71" s="165"/>
      <c r="CL71" s="29"/>
      <c r="CM71" s="2"/>
      <c r="CN71" s="2"/>
    </row>
    <row r="72" spans="5:105" ht="8.15" customHeight="1" x14ac:dyDescent="0.2">
      <c r="E72" s="102"/>
      <c r="F72" s="103"/>
      <c r="G72" s="109"/>
      <c r="H72" s="110"/>
      <c r="I72" s="110"/>
      <c r="J72" s="110"/>
      <c r="K72" s="110"/>
      <c r="L72" s="111"/>
      <c r="M72" s="126"/>
      <c r="N72" s="127"/>
      <c r="O72" s="127"/>
      <c r="P72" s="127"/>
      <c r="Q72" s="127"/>
      <c r="R72" s="127"/>
      <c r="S72" s="127"/>
      <c r="T72" s="127"/>
      <c r="U72" s="127"/>
      <c r="V72" s="127"/>
      <c r="W72" s="128"/>
      <c r="X72" s="109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1"/>
      <c r="AK72" s="158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7"/>
      <c r="BH72" s="41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132"/>
      <c r="BX72" s="133"/>
      <c r="BY72" s="133"/>
      <c r="BZ72" s="133"/>
      <c r="CA72" s="133"/>
      <c r="CB72" s="188"/>
      <c r="CC72" s="188"/>
      <c r="CD72" s="188"/>
      <c r="CE72" s="188"/>
      <c r="CF72" s="188"/>
      <c r="CG72" s="164"/>
      <c r="CH72" s="165"/>
      <c r="CI72" s="165"/>
      <c r="CJ72" s="165"/>
      <c r="CK72" s="165"/>
      <c r="CL72" s="29"/>
      <c r="CM72" s="2"/>
      <c r="CN72" s="2"/>
      <c r="CY72" s="3" t="s">
        <v>92</v>
      </c>
    </row>
    <row r="73" spans="5:105" ht="8.15" customHeight="1" x14ac:dyDescent="0.2">
      <c r="E73" s="104"/>
      <c r="F73" s="105"/>
      <c r="G73" s="112"/>
      <c r="H73" s="113"/>
      <c r="I73" s="113"/>
      <c r="J73" s="113"/>
      <c r="K73" s="113"/>
      <c r="L73" s="114"/>
      <c r="M73" s="140"/>
      <c r="N73" s="141"/>
      <c r="O73" s="141"/>
      <c r="P73" s="141"/>
      <c r="Q73" s="141"/>
      <c r="R73" s="141"/>
      <c r="S73" s="141"/>
      <c r="T73" s="141"/>
      <c r="U73" s="141"/>
      <c r="V73" s="141"/>
      <c r="W73" s="142"/>
      <c r="X73" s="112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4"/>
      <c r="AK73" s="288"/>
      <c r="AL73" s="289"/>
      <c r="AM73" s="289"/>
      <c r="AN73" s="289"/>
      <c r="AO73" s="289"/>
      <c r="AP73" s="289"/>
      <c r="AQ73" s="289"/>
      <c r="AR73" s="289"/>
      <c r="AS73" s="289"/>
      <c r="AT73" s="289"/>
      <c r="AU73" s="289"/>
      <c r="AV73" s="289"/>
      <c r="AW73" s="289"/>
      <c r="AX73" s="289"/>
      <c r="AY73" s="289"/>
      <c r="AZ73" s="289"/>
      <c r="BA73" s="289"/>
      <c r="BB73" s="289"/>
      <c r="BC73" s="289"/>
      <c r="BD73" s="289"/>
      <c r="BE73" s="289"/>
      <c r="BF73" s="289"/>
      <c r="BG73" s="290"/>
      <c r="BH73" s="44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223"/>
      <c r="BX73" s="224"/>
      <c r="BY73" s="224"/>
      <c r="BZ73" s="224"/>
      <c r="CA73" s="224"/>
      <c r="CB73" s="189"/>
      <c r="CC73" s="189"/>
      <c r="CD73" s="189"/>
      <c r="CE73" s="189"/>
      <c r="CF73" s="189"/>
      <c r="CG73" s="196"/>
      <c r="CH73" s="197"/>
      <c r="CI73" s="197"/>
      <c r="CJ73" s="197"/>
      <c r="CK73" s="197"/>
      <c r="CL73" s="29"/>
      <c r="CM73" s="2"/>
      <c r="CN73" s="2"/>
      <c r="CY73" s="5"/>
      <c r="CZ73" s="5">
        <v>45</v>
      </c>
      <c r="DA73" s="5">
        <v>60</v>
      </c>
    </row>
    <row r="74" spans="5:105" ht="8.15" customHeight="1" x14ac:dyDescent="0.2">
      <c r="E74" s="100" t="s">
        <v>106</v>
      </c>
      <c r="F74" s="101"/>
      <c r="G74" s="211" t="s">
        <v>135</v>
      </c>
      <c r="H74" s="233"/>
      <c r="I74" s="233"/>
      <c r="J74" s="233"/>
      <c r="K74" s="233"/>
      <c r="L74" s="312"/>
      <c r="M74" s="143" t="s">
        <v>132</v>
      </c>
      <c r="N74" s="144"/>
      <c r="O74" s="144"/>
      <c r="P74" s="144"/>
      <c r="Q74" s="144"/>
      <c r="R74" s="144"/>
      <c r="S74" s="144"/>
      <c r="T74" s="144"/>
      <c r="U74" s="144"/>
      <c r="V74" s="144"/>
      <c r="W74" s="145"/>
      <c r="X74" s="123" t="s">
        <v>137</v>
      </c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5"/>
      <c r="AK74" s="166" t="s">
        <v>205</v>
      </c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8"/>
      <c r="BH74" s="71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172" t="str">
        <f>IF(BJ76="","",IF(BJ76&lt;=0.4,"○",""))</f>
        <v/>
      </c>
      <c r="BX74" s="115"/>
      <c r="BY74" s="115"/>
      <c r="BZ74" s="115"/>
      <c r="CA74" s="115"/>
      <c r="CB74" s="115" t="str">
        <f>IF(BJ76="","",IF(AND(BJ76&lt;=0.45,BJ76&gt;0.4),"○",""))</f>
        <v/>
      </c>
      <c r="CC74" s="115"/>
      <c r="CD74" s="115"/>
      <c r="CE74" s="115"/>
      <c r="CF74" s="115"/>
      <c r="CG74" s="192" t="str">
        <f>IF(BJ76="","",IF(BJ76&gt;0.45,"○",""))</f>
        <v/>
      </c>
      <c r="CH74" s="193"/>
      <c r="CI74" s="193"/>
      <c r="CJ74" s="193"/>
      <c r="CK74" s="193"/>
      <c r="CL74" s="29"/>
      <c r="CM74" s="2"/>
      <c r="CN74" s="2"/>
      <c r="CY74" s="5">
        <v>750</v>
      </c>
      <c r="CZ74" s="5">
        <v>750</v>
      </c>
      <c r="DA74" s="6">
        <v>1100</v>
      </c>
    </row>
    <row r="75" spans="5:105" ht="8.15" customHeight="1" x14ac:dyDescent="0.2">
      <c r="E75" s="102"/>
      <c r="F75" s="103"/>
      <c r="G75" s="158"/>
      <c r="H75" s="156"/>
      <c r="I75" s="156"/>
      <c r="J75" s="156"/>
      <c r="K75" s="156"/>
      <c r="L75" s="157"/>
      <c r="M75" s="94"/>
      <c r="N75" s="95"/>
      <c r="O75" s="95"/>
      <c r="P75" s="95"/>
      <c r="Q75" s="95"/>
      <c r="R75" s="95"/>
      <c r="S75" s="95"/>
      <c r="T75" s="95"/>
      <c r="U75" s="95"/>
      <c r="V75" s="95"/>
      <c r="W75" s="96"/>
      <c r="X75" s="126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8"/>
      <c r="AK75" s="169"/>
      <c r="AL75" s="170"/>
      <c r="AM75" s="170"/>
      <c r="AN75" s="170"/>
      <c r="AO75" s="170"/>
      <c r="AP75" s="170"/>
      <c r="AQ75" s="170"/>
      <c r="AR75" s="170"/>
      <c r="AS75" s="170"/>
      <c r="AT75" s="170"/>
      <c r="AU75" s="170"/>
      <c r="AV75" s="170"/>
      <c r="AW75" s="170"/>
      <c r="AX75" s="170"/>
      <c r="AY75" s="170"/>
      <c r="AZ75" s="170"/>
      <c r="BA75" s="170"/>
      <c r="BB75" s="170"/>
      <c r="BC75" s="170"/>
      <c r="BD75" s="170"/>
      <c r="BE75" s="170"/>
      <c r="BF75" s="170"/>
      <c r="BG75" s="171"/>
      <c r="BH75" s="41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173"/>
      <c r="BX75" s="116"/>
      <c r="BY75" s="116"/>
      <c r="BZ75" s="116"/>
      <c r="CA75" s="116"/>
      <c r="CB75" s="116"/>
      <c r="CC75" s="116"/>
      <c r="CD75" s="116"/>
      <c r="CE75" s="116"/>
      <c r="CF75" s="116"/>
      <c r="CG75" s="194"/>
      <c r="CH75" s="195"/>
      <c r="CI75" s="195"/>
      <c r="CJ75" s="195"/>
      <c r="CK75" s="195"/>
      <c r="CL75" s="29"/>
      <c r="CM75" s="2"/>
      <c r="CN75" s="2"/>
      <c r="CY75" s="5">
        <v>1000</v>
      </c>
      <c r="CZ75" s="5">
        <v>750</v>
      </c>
      <c r="DA75" s="6">
        <v>1100</v>
      </c>
    </row>
    <row r="76" spans="5:105" ht="8.15" customHeight="1" x14ac:dyDescent="0.2">
      <c r="E76" s="102"/>
      <c r="F76" s="103"/>
      <c r="G76" s="158"/>
      <c r="H76" s="156"/>
      <c r="I76" s="156"/>
      <c r="J76" s="156"/>
      <c r="K76" s="156"/>
      <c r="L76" s="157"/>
      <c r="M76" s="94"/>
      <c r="N76" s="95"/>
      <c r="O76" s="95"/>
      <c r="P76" s="95"/>
      <c r="Q76" s="95"/>
      <c r="R76" s="95"/>
      <c r="S76" s="95"/>
      <c r="T76" s="95"/>
      <c r="U76" s="95"/>
      <c r="V76" s="95"/>
      <c r="W76" s="96"/>
      <c r="X76" s="126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8"/>
      <c r="AK76" s="169"/>
      <c r="AL76" s="170"/>
      <c r="AM76" s="170"/>
      <c r="AN76" s="170"/>
      <c r="AO76" s="170"/>
      <c r="AP76" s="170"/>
      <c r="AQ76" s="170"/>
      <c r="AR76" s="170"/>
      <c r="AS76" s="170"/>
      <c r="AT76" s="170"/>
      <c r="AU76" s="170"/>
      <c r="AV76" s="170"/>
      <c r="AW76" s="170"/>
      <c r="AX76" s="170"/>
      <c r="AY76" s="170"/>
      <c r="AZ76" s="170"/>
      <c r="BA76" s="170"/>
      <c r="BB76" s="170"/>
      <c r="BC76" s="170"/>
      <c r="BD76" s="170"/>
      <c r="BE76" s="170"/>
      <c r="BF76" s="170"/>
      <c r="BG76" s="171"/>
      <c r="BH76" s="73"/>
      <c r="BI76" s="74"/>
      <c r="BJ76" s="284"/>
      <c r="BK76" s="284"/>
      <c r="BL76" s="284"/>
      <c r="BM76" s="284"/>
      <c r="BN76" s="284"/>
      <c r="BO76" s="284"/>
      <c r="BP76" s="284"/>
      <c r="BQ76" s="284"/>
      <c r="BR76" s="191" t="s">
        <v>67</v>
      </c>
      <c r="BS76" s="191"/>
      <c r="BT76" s="191"/>
      <c r="BU76" s="75"/>
      <c r="BV76" s="75"/>
      <c r="BW76" s="173"/>
      <c r="BX76" s="116"/>
      <c r="BY76" s="116"/>
      <c r="BZ76" s="116"/>
      <c r="CA76" s="116"/>
      <c r="CB76" s="116"/>
      <c r="CC76" s="116"/>
      <c r="CD76" s="116"/>
      <c r="CE76" s="116"/>
      <c r="CF76" s="116"/>
      <c r="CG76" s="194"/>
      <c r="CH76" s="195"/>
      <c r="CI76" s="195"/>
      <c r="CJ76" s="195"/>
      <c r="CK76" s="195"/>
      <c r="CL76" s="29"/>
      <c r="CM76" s="2"/>
      <c r="CN76" s="2"/>
    </row>
    <row r="77" spans="5:105" ht="8.15" customHeight="1" x14ac:dyDescent="0.2">
      <c r="E77" s="102"/>
      <c r="F77" s="103"/>
      <c r="G77" s="158"/>
      <c r="H77" s="156"/>
      <c r="I77" s="156"/>
      <c r="J77" s="156"/>
      <c r="K77" s="156"/>
      <c r="L77" s="157"/>
      <c r="M77" s="94"/>
      <c r="N77" s="95"/>
      <c r="O77" s="95"/>
      <c r="P77" s="95"/>
      <c r="Q77" s="95"/>
      <c r="R77" s="95"/>
      <c r="S77" s="95"/>
      <c r="T77" s="95"/>
      <c r="U77" s="95"/>
      <c r="V77" s="95"/>
      <c r="W77" s="96"/>
      <c r="X77" s="126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8"/>
      <c r="AK77" s="243" t="s">
        <v>66</v>
      </c>
      <c r="AL77" s="244"/>
      <c r="AM77" s="244"/>
      <c r="AN77" s="244"/>
      <c r="AO77" s="244"/>
      <c r="AP77" s="244"/>
      <c r="AQ77" s="244"/>
      <c r="AR77" s="244"/>
      <c r="AS77" s="244"/>
      <c r="AT77" s="244"/>
      <c r="AU77" s="244"/>
      <c r="AV77" s="244"/>
      <c r="AW77" s="244"/>
      <c r="AX77" s="244"/>
      <c r="AY77" s="244"/>
      <c r="AZ77" s="244"/>
      <c r="BA77" s="244"/>
      <c r="BB77" s="244"/>
      <c r="BC77" s="244"/>
      <c r="BD77" s="244"/>
      <c r="BE77" s="244"/>
      <c r="BF77" s="244"/>
      <c r="BG77" s="245"/>
      <c r="BH77" s="73"/>
      <c r="BI77" s="74"/>
      <c r="BJ77" s="285"/>
      <c r="BK77" s="285"/>
      <c r="BL77" s="285"/>
      <c r="BM77" s="285"/>
      <c r="BN77" s="285"/>
      <c r="BO77" s="285"/>
      <c r="BP77" s="285"/>
      <c r="BQ77" s="285"/>
      <c r="BR77" s="191"/>
      <c r="BS77" s="191"/>
      <c r="BT77" s="191"/>
      <c r="BU77" s="75"/>
      <c r="BV77" s="75"/>
      <c r="BW77" s="173"/>
      <c r="BX77" s="116"/>
      <c r="BY77" s="116"/>
      <c r="BZ77" s="116"/>
      <c r="CA77" s="116"/>
      <c r="CB77" s="116"/>
      <c r="CC77" s="116"/>
      <c r="CD77" s="116"/>
      <c r="CE77" s="116"/>
      <c r="CF77" s="116"/>
      <c r="CG77" s="194"/>
      <c r="CH77" s="195"/>
      <c r="CI77" s="195"/>
      <c r="CJ77" s="195"/>
      <c r="CK77" s="195"/>
      <c r="CL77" s="29"/>
      <c r="CM77" s="2"/>
      <c r="CN77" s="2"/>
    </row>
    <row r="78" spans="5:105" ht="8.15" customHeight="1" x14ac:dyDescent="0.2">
      <c r="E78" s="102"/>
      <c r="F78" s="103"/>
      <c r="G78" s="158"/>
      <c r="H78" s="156"/>
      <c r="I78" s="156"/>
      <c r="J78" s="156"/>
      <c r="K78" s="156"/>
      <c r="L78" s="157"/>
      <c r="M78" s="120"/>
      <c r="N78" s="121"/>
      <c r="O78" s="121"/>
      <c r="P78" s="121"/>
      <c r="Q78" s="121"/>
      <c r="R78" s="121"/>
      <c r="S78" s="121"/>
      <c r="T78" s="121"/>
      <c r="U78" s="121"/>
      <c r="V78" s="121"/>
      <c r="W78" s="122"/>
      <c r="X78" s="129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1"/>
      <c r="AK78" s="246"/>
      <c r="AL78" s="247"/>
      <c r="AM78" s="247"/>
      <c r="AN78" s="247"/>
      <c r="AO78" s="247"/>
      <c r="AP78" s="247"/>
      <c r="AQ78" s="247"/>
      <c r="AR78" s="247"/>
      <c r="AS78" s="247"/>
      <c r="AT78" s="247"/>
      <c r="AU78" s="247"/>
      <c r="AV78" s="247"/>
      <c r="AW78" s="247"/>
      <c r="AX78" s="247"/>
      <c r="AY78" s="247"/>
      <c r="AZ78" s="247"/>
      <c r="BA78" s="247"/>
      <c r="BB78" s="247"/>
      <c r="BC78" s="247"/>
      <c r="BD78" s="247"/>
      <c r="BE78" s="247"/>
      <c r="BF78" s="247"/>
      <c r="BG78" s="248"/>
      <c r="BH78" s="76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8"/>
      <c r="BW78" s="173"/>
      <c r="BX78" s="116"/>
      <c r="BY78" s="116"/>
      <c r="BZ78" s="116"/>
      <c r="CA78" s="116"/>
      <c r="CB78" s="116"/>
      <c r="CC78" s="116"/>
      <c r="CD78" s="116"/>
      <c r="CE78" s="116"/>
      <c r="CF78" s="116"/>
      <c r="CG78" s="194"/>
      <c r="CH78" s="195"/>
      <c r="CI78" s="195"/>
      <c r="CJ78" s="195"/>
      <c r="CK78" s="195"/>
      <c r="CL78" s="29"/>
      <c r="CM78" s="2"/>
      <c r="CN78" s="2"/>
    </row>
    <row r="79" spans="5:105" ht="8.15" customHeight="1" x14ac:dyDescent="0.2">
      <c r="E79" s="102"/>
      <c r="F79" s="103"/>
      <c r="G79" s="158"/>
      <c r="H79" s="156"/>
      <c r="I79" s="156"/>
      <c r="J79" s="156"/>
      <c r="K79" s="156"/>
      <c r="L79" s="157"/>
      <c r="M79" s="309" t="s">
        <v>133</v>
      </c>
      <c r="N79" s="310"/>
      <c r="O79" s="310"/>
      <c r="P79" s="310"/>
      <c r="Q79" s="310"/>
      <c r="R79" s="310"/>
      <c r="S79" s="310"/>
      <c r="T79" s="310"/>
      <c r="U79" s="310"/>
      <c r="V79" s="310"/>
      <c r="W79" s="311"/>
      <c r="X79" s="134" t="s">
        <v>8</v>
      </c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6"/>
      <c r="AK79" s="91" t="s">
        <v>141</v>
      </c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5"/>
      <c r="BH79" s="29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132"/>
      <c r="BX79" s="133"/>
      <c r="BY79" s="133"/>
      <c r="BZ79" s="133"/>
      <c r="CA79" s="133"/>
      <c r="CB79" s="116" t="s">
        <v>38</v>
      </c>
      <c r="CC79" s="188"/>
      <c r="CD79" s="188"/>
      <c r="CE79" s="188"/>
      <c r="CF79" s="188"/>
      <c r="CG79" s="164"/>
      <c r="CH79" s="165"/>
      <c r="CI79" s="165"/>
      <c r="CJ79" s="165"/>
      <c r="CK79" s="165"/>
      <c r="CL79" s="29"/>
      <c r="CM79" s="2"/>
      <c r="CN79" s="2"/>
    </row>
    <row r="80" spans="5:105" ht="8.15" customHeight="1" x14ac:dyDescent="0.2">
      <c r="E80" s="102"/>
      <c r="F80" s="103"/>
      <c r="G80" s="158"/>
      <c r="H80" s="156"/>
      <c r="I80" s="156"/>
      <c r="J80" s="156"/>
      <c r="K80" s="156"/>
      <c r="L80" s="157"/>
      <c r="M80" s="309"/>
      <c r="N80" s="310"/>
      <c r="O80" s="310"/>
      <c r="P80" s="310"/>
      <c r="Q80" s="310"/>
      <c r="R80" s="310"/>
      <c r="S80" s="310"/>
      <c r="T80" s="310"/>
      <c r="U80" s="310"/>
      <c r="V80" s="310"/>
      <c r="W80" s="311"/>
      <c r="X80" s="109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1"/>
      <c r="AK80" s="94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7"/>
      <c r="BH80" s="29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132"/>
      <c r="BX80" s="133"/>
      <c r="BY80" s="133"/>
      <c r="BZ80" s="133"/>
      <c r="CA80" s="133"/>
      <c r="CB80" s="188"/>
      <c r="CC80" s="188"/>
      <c r="CD80" s="188"/>
      <c r="CE80" s="188"/>
      <c r="CF80" s="188"/>
      <c r="CG80" s="164"/>
      <c r="CH80" s="165"/>
      <c r="CI80" s="165"/>
      <c r="CJ80" s="165"/>
      <c r="CK80" s="165"/>
      <c r="CL80" s="29"/>
      <c r="CM80" s="2"/>
      <c r="CN80" s="2"/>
    </row>
    <row r="81" spans="5:92" ht="8.15" customHeight="1" x14ac:dyDescent="0.2">
      <c r="E81" s="102"/>
      <c r="F81" s="103"/>
      <c r="G81" s="158"/>
      <c r="H81" s="156"/>
      <c r="I81" s="156"/>
      <c r="J81" s="156"/>
      <c r="K81" s="156"/>
      <c r="L81" s="157"/>
      <c r="M81" s="309"/>
      <c r="N81" s="310"/>
      <c r="O81" s="310"/>
      <c r="P81" s="310"/>
      <c r="Q81" s="310"/>
      <c r="R81" s="310"/>
      <c r="S81" s="310"/>
      <c r="T81" s="310"/>
      <c r="U81" s="310"/>
      <c r="V81" s="310"/>
      <c r="W81" s="311"/>
      <c r="X81" s="109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1"/>
      <c r="AK81" s="158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7"/>
      <c r="BH81" s="29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132"/>
      <c r="BX81" s="133"/>
      <c r="BY81" s="133"/>
      <c r="BZ81" s="133"/>
      <c r="CA81" s="133"/>
      <c r="CB81" s="188"/>
      <c r="CC81" s="188"/>
      <c r="CD81" s="188"/>
      <c r="CE81" s="188"/>
      <c r="CF81" s="188"/>
      <c r="CG81" s="164"/>
      <c r="CH81" s="165"/>
      <c r="CI81" s="165"/>
      <c r="CJ81" s="165"/>
      <c r="CK81" s="165"/>
      <c r="CL81" s="29"/>
      <c r="CM81" s="2"/>
      <c r="CN81" s="2"/>
    </row>
    <row r="82" spans="5:92" ht="8.15" customHeight="1" x14ac:dyDescent="0.2">
      <c r="E82" s="102"/>
      <c r="F82" s="103"/>
      <c r="G82" s="158"/>
      <c r="H82" s="156"/>
      <c r="I82" s="156"/>
      <c r="J82" s="156"/>
      <c r="K82" s="156"/>
      <c r="L82" s="157"/>
      <c r="M82" s="309"/>
      <c r="N82" s="310"/>
      <c r="O82" s="310"/>
      <c r="P82" s="310"/>
      <c r="Q82" s="310"/>
      <c r="R82" s="310"/>
      <c r="S82" s="310"/>
      <c r="T82" s="310"/>
      <c r="U82" s="310"/>
      <c r="V82" s="310"/>
      <c r="W82" s="311"/>
      <c r="X82" s="153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3"/>
      <c r="AK82" s="159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0"/>
      <c r="BE82" s="160"/>
      <c r="BF82" s="160"/>
      <c r="BG82" s="161"/>
      <c r="BH82" s="33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36"/>
      <c r="BW82" s="132"/>
      <c r="BX82" s="133"/>
      <c r="BY82" s="133"/>
      <c r="BZ82" s="133"/>
      <c r="CA82" s="133"/>
      <c r="CB82" s="188"/>
      <c r="CC82" s="188"/>
      <c r="CD82" s="188"/>
      <c r="CE82" s="188"/>
      <c r="CF82" s="188"/>
      <c r="CG82" s="164"/>
      <c r="CH82" s="165"/>
      <c r="CI82" s="165"/>
      <c r="CJ82" s="165"/>
      <c r="CK82" s="165"/>
      <c r="CL82" s="29"/>
      <c r="CM82" s="2"/>
      <c r="CN82" s="2"/>
    </row>
    <row r="83" spans="5:92" ht="8.15" customHeight="1" x14ac:dyDescent="0.2">
      <c r="E83" s="102"/>
      <c r="F83" s="103"/>
      <c r="G83" s="158"/>
      <c r="H83" s="156"/>
      <c r="I83" s="156"/>
      <c r="J83" s="156"/>
      <c r="K83" s="156"/>
      <c r="L83" s="157"/>
      <c r="M83" s="91" t="s">
        <v>134</v>
      </c>
      <c r="N83" s="92"/>
      <c r="O83" s="92"/>
      <c r="P83" s="92"/>
      <c r="Q83" s="92"/>
      <c r="R83" s="92"/>
      <c r="S83" s="92"/>
      <c r="T83" s="92"/>
      <c r="U83" s="92"/>
      <c r="V83" s="92"/>
      <c r="W83" s="93"/>
      <c r="X83" s="137" t="s">
        <v>138</v>
      </c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9"/>
      <c r="AK83" s="91" t="s">
        <v>140</v>
      </c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3"/>
      <c r="BH83" s="79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132"/>
      <c r="BX83" s="133"/>
      <c r="BY83" s="133"/>
      <c r="BZ83" s="133"/>
      <c r="CA83" s="133"/>
      <c r="CB83" s="324" t="s">
        <v>38</v>
      </c>
      <c r="CC83" s="324"/>
      <c r="CD83" s="324"/>
      <c r="CE83" s="324"/>
      <c r="CF83" s="324"/>
      <c r="CG83" s="164"/>
      <c r="CH83" s="165"/>
      <c r="CI83" s="165"/>
      <c r="CJ83" s="165"/>
      <c r="CK83" s="165"/>
      <c r="CL83" s="29"/>
      <c r="CM83" s="2"/>
      <c r="CN83" s="2"/>
    </row>
    <row r="84" spans="5:92" ht="8.15" customHeight="1" x14ac:dyDescent="0.2">
      <c r="E84" s="102"/>
      <c r="F84" s="103"/>
      <c r="G84" s="158"/>
      <c r="H84" s="156"/>
      <c r="I84" s="156"/>
      <c r="J84" s="156"/>
      <c r="K84" s="156"/>
      <c r="L84" s="157"/>
      <c r="M84" s="94"/>
      <c r="N84" s="95"/>
      <c r="O84" s="95"/>
      <c r="P84" s="95"/>
      <c r="Q84" s="95"/>
      <c r="R84" s="95"/>
      <c r="S84" s="95"/>
      <c r="T84" s="95"/>
      <c r="U84" s="95"/>
      <c r="V84" s="95"/>
      <c r="W84" s="96"/>
      <c r="X84" s="126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8"/>
      <c r="AK84" s="94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6"/>
      <c r="BH84" s="79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0"/>
      <c r="BW84" s="132"/>
      <c r="BX84" s="133"/>
      <c r="BY84" s="133"/>
      <c r="BZ84" s="133"/>
      <c r="CA84" s="133"/>
      <c r="CB84" s="324"/>
      <c r="CC84" s="324"/>
      <c r="CD84" s="324"/>
      <c r="CE84" s="324"/>
      <c r="CF84" s="324"/>
      <c r="CG84" s="164"/>
      <c r="CH84" s="165"/>
      <c r="CI84" s="165"/>
      <c r="CJ84" s="165"/>
      <c r="CK84" s="165"/>
      <c r="CL84" s="29"/>
      <c r="CM84" s="2"/>
      <c r="CN84" s="2"/>
    </row>
    <row r="85" spans="5:92" ht="8.15" customHeight="1" x14ac:dyDescent="0.2">
      <c r="E85" s="102"/>
      <c r="F85" s="103"/>
      <c r="G85" s="158"/>
      <c r="H85" s="156"/>
      <c r="I85" s="156"/>
      <c r="J85" s="156"/>
      <c r="K85" s="156"/>
      <c r="L85" s="157"/>
      <c r="M85" s="94"/>
      <c r="N85" s="95"/>
      <c r="O85" s="95"/>
      <c r="P85" s="95"/>
      <c r="Q85" s="95"/>
      <c r="R85" s="95"/>
      <c r="S85" s="95"/>
      <c r="T85" s="95"/>
      <c r="U85" s="95"/>
      <c r="V85" s="95"/>
      <c r="W85" s="96"/>
      <c r="X85" s="126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8"/>
      <c r="AK85" s="94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6"/>
      <c r="BH85" s="79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132"/>
      <c r="BX85" s="133"/>
      <c r="BY85" s="133"/>
      <c r="BZ85" s="133"/>
      <c r="CA85" s="133"/>
      <c r="CB85" s="324"/>
      <c r="CC85" s="324"/>
      <c r="CD85" s="324"/>
      <c r="CE85" s="324"/>
      <c r="CF85" s="324"/>
      <c r="CG85" s="164"/>
      <c r="CH85" s="165"/>
      <c r="CI85" s="165"/>
      <c r="CJ85" s="165"/>
      <c r="CK85" s="165"/>
      <c r="CL85" s="29"/>
      <c r="CM85" s="2"/>
      <c r="CN85" s="2"/>
    </row>
    <row r="86" spans="5:92" ht="8.15" customHeight="1" x14ac:dyDescent="0.2">
      <c r="E86" s="102"/>
      <c r="F86" s="103"/>
      <c r="G86" s="158"/>
      <c r="H86" s="156"/>
      <c r="I86" s="156"/>
      <c r="J86" s="156"/>
      <c r="K86" s="156"/>
      <c r="L86" s="157"/>
      <c r="M86" s="94"/>
      <c r="N86" s="95"/>
      <c r="O86" s="95"/>
      <c r="P86" s="95"/>
      <c r="Q86" s="95"/>
      <c r="R86" s="95"/>
      <c r="S86" s="95"/>
      <c r="T86" s="95"/>
      <c r="U86" s="95"/>
      <c r="V86" s="95"/>
      <c r="W86" s="96"/>
      <c r="X86" s="126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8"/>
      <c r="AK86" s="94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6"/>
      <c r="BH86" s="79"/>
      <c r="BI86" s="80"/>
      <c r="BJ86" s="80"/>
      <c r="BK86" s="80"/>
      <c r="BL86" s="80"/>
      <c r="BM86" s="80"/>
      <c r="BN86" s="80"/>
      <c r="BO86" s="80"/>
      <c r="BP86" s="80"/>
      <c r="BQ86" s="80"/>
      <c r="BR86" s="80"/>
      <c r="BS86" s="80"/>
      <c r="BT86" s="80"/>
      <c r="BU86" s="80"/>
      <c r="BV86" s="80"/>
      <c r="BW86" s="132"/>
      <c r="BX86" s="133"/>
      <c r="BY86" s="133"/>
      <c r="BZ86" s="133"/>
      <c r="CA86" s="133"/>
      <c r="CB86" s="324"/>
      <c r="CC86" s="324"/>
      <c r="CD86" s="324"/>
      <c r="CE86" s="324"/>
      <c r="CF86" s="324"/>
      <c r="CG86" s="164"/>
      <c r="CH86" s="165"/>
      <c r="CI86" s="165"/>
      <c r="CJ86" s="165"/>
      <c r="CK86" s="165"/>
      <c r="CL86" s="29"/>
      <c r="CM86" s="2"/>
      <c r="CN86" s="2"/>
    </row>
    <row r="87" spans="5:92" ht="8.15" customHeight="1" x14ac:dyDescent="0.2">
      <c r="E87" s="102"/>
      <c r="F87" s="103"/>
      <c r="G87" s="158"/>
      <c r="H87" s="156"/>
      <c r="I87" s="156"/>
      <c r="J87" s="156"/>
      <c r="K87" s="156"/>
      <c r="L87" s="157"/>
      <c r="M87" s="94"/>
      <c r="N87" s="95"/>
      <c r="O87" s="95"/>
      <c r="P87" s="95"/>
      <c r="Q87" s="95"/>
      <c r="R87" s="95"/>
      <c r="S87" s="95"/>
      <c r="T87" s="95"/>
      <c r="U87" s="95"/>
      <c r="V87" s="95"/>
      <c r="W87" s="96"/>
      <c r="X87" s="126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8"/>
      <c r="AK87" s="94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6"/>
      <c r="BH87" s="79"/>
      <c r="BI87" s="80"/>
      <c r="BJ87" s="80"/>
      <c r="BK87" s="80"/>
      <c r="BL87" s="80"/>
      <c r="BM87" s="80"/>
      <c r="BN87" s="80"/>
      <c r="BO87" s="80"/>
      <c r="BP87" s="80"/>
      <c r="BQ87" s="80"/>
      <c r="BR87" s="80"/>
      <c r="BS87" s="80"/>
      <c r="BT87" s="80"/>
      <c r="BU87" s="80"/>
      <c r="BV87" s="80"/>
      <c r="BW87" s="132"/>
      <c r="BX87" s="133"/>
      <c r="BY87" s="133"/>
      <c r="BZ87" s="133"/>
      <c r="CA87" s="133"/>
      <c r="CB87" s="324"/>
      <c r="CC87" s="324"/>
      <c r="CD87" s="324"/>
      <c r="CE87" s="324"/>
      <c r="CF87" s="324"/>
      <c r="CG87" s="164"/>
      <c r="CH87" s="165"/>
      <c r="CI87" s="165"/>
      <c r="CJ87" s="165"/>
      <c r="CK87" s="165"/>
      <c r="CL87" s="29"/>
      <c r="CM87" s="2"/>
      <c r="CN87" s="2"/>
    </row>
    <row r="88" spans="5:92" ht="8.15" customHeight="1" x14ac:dyDescent="0.2">
      <c r="E88" s="102"/>
      <c r="F88" s="103"/>
      <c r="G88" s="158"/>
      <c r="H88" s="156"/>
      <c r="I88" s="156"/>
      <c r="J88" s="156"/>
      <c r="K88" s="156"/>
      <c r="L88" s="157"/>
      <c r="M88" s="120"/>
      <c r="N88" s="121"/>
      <c r="O88" s="121"/>
      <c r="P88" s="121"/>
      <c r="Q88" s="121"/>
      <c r="R88" s="121"/>
      <c r="S88" s="121"/>
      <c r="T88" s="121"/>
      <c r="U88" s="121"/>
      <c r="V88" s="121"/>
      <c r="W88" s="122"/>
      <c r="X88" s="129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1"/>
      <c r="AK88" s="120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2"/>
      <c r="BH88" s="81"/>
      <c r="BI88" s="82"/>
      <c r="BJ88" s="82"/>
      <c r="BK88" s="82"/>
      <c r="BL88" s="82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132"/>
      <c r="BX88" s="133"/>
      <c r="BY88" s="133"/>
      <c r="BZ88" s="133"/>
      <c r="CA88" s="133"/>
      <c r="CB88" s="324"/>
      <c r="CC88" s="324"/>
      <c r="CD88" s="324"/>
      <c r="CE88" s="324"/>
      <c r="CF88" s="324"/>
      <c r="CG88" s="164"/>
      <c r="CH88" s="165"/>
      <c r="CI88" s="165"/>
      <c r="CJ88" s="165"/>
      <c r="CK88" s="165"/>
      <c r="CL88" s="29"/>
      <c r="CM88" s="2"/>
      <c r="CN88" s="2"/>
    </row>
    <row r="89" spans="5:92" ht="8.15" customHeight="1" x14ac:dyDescent="0.2">
      <c r="E89" s="102"/>
      <c r="F89" s="103"/>
      <c r="G89" s="158"/>
      <c r="H89" s="156"/>
      <c r="I89" s="156"/>
      <c r="J89" s="156"/>
      <c r="K89" s="156"/>
      <c r="L89" s="157"/>
      <c r="M89" s="134" t="s">
        <v>10</v>
      </c>
      <c r="N89" s="135"/>
      <c r="O89" s="135"/>
      <c r="P89" s="135"/>
      <c r="Q89" s="135"/>
      <c r="R89" s="135"/>
      <c r="S89" s="135"/>
      <c r="T89" s="135"/>
      <c r="U89" s="135"/>
      <c r="V89" s="135"/>
      <c r="W89" s="136"/>
      <c r="X89" s="137" t="s">
        <v>139</v>
      </c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9"/>
      <c r="AK89" s="91" t="s">
        <v>50</v>
      </c>
      <c r="AL89" s="314"/>
      <c r="AM89" s="314"/>
      <c r="AN89" s="314"/>
      <c r="AO89" s="314"/>
      <c r="AP89" s="314"/>
      <c r="AQ89" s="314"/>
      <c r="AR89" s="314"/>
      <c r="AS89" s="314"/>
      <c r="AT89" s="314"/>
      <c r="AU89" s="314"/>
      <c r="AV89" s="314"/>
      <c r="AW89" s="314"/>
      <c r="AX89" s="314"/>
      <c r="AY89" s="314"/>
      <c r="AZ89" s="314"/>
      <c r="BA89" s="314"/>
      <c r="BB89" s="314"/>
      <c r="BC89" s="314"/>
      <c r="BD89" s="314"/>
      <c r="BE89" s="314"/>
      <c r="BF89" s="314"/>
      <c r="BG89" s="315"/>
      <c r="BH89" s="37"/>
      <c r="BI89" s="83"/>
      <c r="BJ89" s="83"/>
      <c r="BK89" s="83"/>
      <c r="BL89" s="83"/>
      <c r="BM89" s="83"/>
      <c r="BN89" s="316"/>
      <c r="BO89" s="316"/>
      <c r="BP89" s="316"/>
      <c r="BQ89" s="316"/>
      <c r="BR89" s="316"/>
      <c r="BS89" s="83"/>
      <c r="BT89" s="83"/>
      <c r="BU89" s="83"/>
      <c r="BV89" s="40"/>
      <c r="BW89" s="317" t="str">
        <f>IF(BN90="","",IF(BN90&lt;=AU92,"○",""))</f>
        <v/>
      </c>
      <c r="BX89" s="318"/>
      <c r="BY89" s="318"/>
      <c r="BZ89" s="318"/>
      <c r="CA89" s="318"/>
      <c r="CB89" s="116" t="s">
        <v>37</v>
      </c>
      <c r="CC89" s="116"/>
      <c r="CD89" s="116"/>
      <c r="CE89" s="116"/>
      <c r="CF89" s="116"/>
      <c r="CG89" s="194" t="str">
        <f>IF(BN90="","",IF(BN90&gt;AU92,"○",""))</f>
        <v/>
      </c>
      <c r="CH89" s="195"/>
      <c r="CI89" s="195"/>
      <c r="CJ89" s="195"/>
      <c r="CK89" s="195"/>
      <c r="CL89" s="29"/>
      <c r="CM89" s="2"/>
      <c r="CN89" s="2"/>
    </row>
    <row r="90" spans="5:92" ht="8.15" customHeight="1" x14ac:dyDescent="0.2">
      <c r="E90" s="102"/>
      <c r="F90" s="103"/>
      <c r="G90" s="158"/>
      <c r="H90" s="156"/>
      <c r="I90" s="156"/>
      <c r="J90" s="156"/>
      <c r="K90" s="156"/>
      <c r="L90" s="157"/>
      <c r="M90" s="109"/>
      <c r="N90" s="110"/>
      <c r="O90" s="110"/>
      <c r="P90" s="110"/>
      <c r="Q90" s="110"/>
      <c r="R90" s="110"/>
      <c r="S90" s="110"/>
      <c r="T90" s="110"/>
      <c r="U90" s="110"/>
      <c r="V90" s="110"/>
      <c r="W90" s="111"/>
      <c r="X90" s="126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8"/>
      <c r="AK90" s="94"/>
      <c r="AL90" s="255"/>
      <c r="AM90" s="255"/>
      <c r="AN90" s="255"/>
      <c r="AO90" s="255"/>
      <c r="AP90" s="255"/>
      <c r="AQ90" s="255"/>
      <c r="AR90" s="255"/>
      <c r="AS90" s="255"/>
      <c r="AT90" s="255"/>
      <c r="AU90" s="255"/>
      <c r="AV90" s="255"/>
      <c r="AW90" s="255"/>
      <c r="AX90" s="255"/>
      <c r="AY90" s="255"/>
      <c r="AZ90" s="255"/>
      <c r="BA90" s="255"/>
      <c r="BB90" s="255"/>
      <c r="BC90" s="255"/>
      <c r="BD90" s="255"/>
      <c r="BE90" s="255"/>
      <c r="BF90" s="255"/>
      <c r="BG90" s="256"/>
      <c r="BH90" s="330" t="s">
        <v>17</v>
      </c>
      <c r="BI90" s="227"/>
      <c r="BJ90" s="227"/>
      <c r="BK90" s="227"/>
      <c r="BL90" s="227"/>
      <c r="BM90" s="227"/>
      <c r="BN90" s="304"/>
      <c r="BO90" s="304"/>
      <c r="BP90" s="304"/>
      <c r="BQ90" s="304"/>
      <c r="BR90" s="304"/>
      <c r="BS90" s="307" t="s">
        <v>25</v>
      </c>
      <c r="BT90" s="307"/>
      <c r="BU90" s="307"/>
      <c r="BV90" s="42"/>
      <c r="BW90" s="317"/>
      <c r="BX90" s="318"/>
      <c r="BY90" s="318"/>
      <c r="BZ90" s="318"/>
      <c r="CA90" s="318"/>
      <c r="CB90" s="116"/>
      <c r="CC90" s="116"/>
      <c r="CD90" s="116"/>
      <c r="CE90" s="116"/>
      <c r="CF90" s="116"/>
      <c r="CG90" s="194"/>
      <c r="CH90" s="195"/>
      <c r="CI90" s="195"/>
      <c r="CJ90" s="195"/>
      <c r="CK90" s="195"/>
      <c r="CL90" s="29"/>
      <c r="CM90" s="2"/>
      <c r="CN90" s="2"/>
    </row>
    <row r="91" spans="5:92" ht="8.15" customHeight="1" x14ac:dyDescent="0.2">
      <c r="E91" s="102"/>
      <c r="F91" s="103"/>
      <c r="G91" s="158"/>
      <c r="H91" s="156"/>
      <c r="I91" s="156"/>
      <c r="J91" s="156"/>
      <c r="K91" s="156"/>
      <c r="L91" s="157"/>
      <c r="M91" s="109"/>
      <c r="N91" s="110"/>
      <c r="O91" s="110"/>
      <c r="P91" s="110"/>
      <c r="Q91" s="110"/>
      <c r="R91" s="110"/>
      <c r="S91" s="110"/>
      <c r="T91" s="110"/>
      <c r="U91" s="110"/>
      <c r="V91" s="110"/>
      <c r="W91" s="111"/>
      <c r="X91" s="126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8"/>
      <c r="AK91" s="254"/>
      <c r="AL91" s="255"/>
      <c r="AM91" s="255"/>
      <c r="AN91" s="255"/>
      <c r="AO91" s="255"/>
      <c r="AP91" s="255"/>
      <c r="AQ91" s="255"/>
      <c r="AR91" s="255"/>
      <c r="AS91" s="255"/>
      <c r="AT91" s="255"/>
      <c r="AU91" s="255"/>
      <c r="AV91" s="255"/>
      <c r="AW91" s="255"/>
      <c r="AX91" s="255"/>
      <c r="AY91" s="255"/>
      <c r="AZ91" s="255"/>
      <c r="BA91" s="255"/>
      <c r="BB91" s="255"/>
      <c r="BC91" s="255"/>
      <c r="BD91" s="255"/>
      <c r="BE91" s="255"/>
      <c r="BF91" s="255"/>
      <c r="BG91" s="256"/>
      <c r="BH91" s="331"/>
      <c r="BI91" s="228"/>
      <c r="BJ91" s="228"/>
      <c r="BK91" s="228"/>
      <c r="BL91" s="228"/>
      <c r="BM91" s="228"/>
      <c r="BN91" s="305"/>
      <c r="BO91" s="305"/>
      <c r="BP91" s="305"/>
      <c r="BQ91" s="305"/>
      <c r="BR91" s="305"/>
      <c r="BS91" s="308"/>
      <c r="BT91" s="308"/>
      <c r="BU91" s="308"/>
      <c r="BV91" s="42"/>
      <c r="BW91" s="317"/>
      <c r="BX91" s="318"/>
      <c r="BY91" s="318"/>
      <c r="BZ91" s="318"/>
      <c r="CA91" s="318"/>
      <c r="CB91" s="116"/>
      <c r="CC91" s="116"/>
      <c r="CD91" s="116"/>
      <c r="CE91" s="116"/>
      <c r="CF91" s="116"/>
      <c r="CG91" s="194"/>
      <c r="CH91" s="195"/>
      <c r="CI91" s="195"/>
      <c r="CJ91" s="195"/>
      <c r="CK91" s="195"/>
      <c r="CL91" s="43"/>
      <c r="CM91" s="2"/>
      <c r="CN91" s="2"/>
    </row>
    <row r="92" spans="5:92" ht="8.15" customHeight="1" x14ac:dyDescent="0.2">
      <c r="E92" s="102"/>
      <c r="F92" s="103"/>
      <c r="G92" s="158"/>
      <c r="H92" s="156"/>
      <c r="I92" s="156"/>
      <c r="J92" s="156"/>
      <c r="K92" s="156"/>
      <c r="L92" s="157"/>
      <c r="M92" s="109"/>
      <c r="N92" s="110"/>
      <c r="O92" s="110"/>
      <c r="P92" s="110"/>
      <c r="Q92" s="110"/>
      <c r="R92" s="110"/>
      <c r="S92" s="110"/>
      <c r="T92" s="110"/>
      <c r="U92" s="110"/>
      <c r="V92" s="110"/>
      <c r="W92" s="111"/>
      <c r="X92" s="126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8"/>
      <c r="AK92" s="22"/>
      <c r="AM92" s="84"/>
      <c r="AN92" s="84"/>
      <c r="AO92" s="84"/>
      <c r="AP92" s="321" t="s">
        <v>40</v>
      </c>
      <c r="AQ92" s="322"/>
      <c r="AR92" s="322"/>
      <c r="AS92" s="322"/>
      <c r="AT92" s="322"/>
      <c r="AU92" s="325"/>
      <c r="AV92" s="326"/>
      <c r="AW92" s="326"/>
      <c r="AX92" s="326"/>
      <c r="AY92" s="326"/>
      <c r="AZ92" s="327"/>
      <c r="BA92" s="117" t="s">
        <v>26</v>
      </c>
      <c r="BB92" s="118"/>
      <c r="BC92" s="85"/>
      <c r="BE92" s="86"/>
      <c r="BF92" s="86"/>
      <c r="BG92" s="24"/>
      <c r="BH92" s="41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317"/>
      <c r="BX92" s="318"/>
      <c r="BY92" s="318"/>
      <c r="BZ92" s="318"/>
      <c r="CA92" s="318"/>
      <c r="CB92" s="116"/>
      <c r="CC92" s="116"/>
      <c r="CD92" s="116"/>
      <c r="CE92" s="116"/>
      <c r="CF92" s="116"/>
      <c r="CG92" s="194"/>
      <c r="CH92" s="195"/>
      <c r="CI92" s="195"/>
      <c r="CJ92" s="195"/>
      <c r="CK92" s="195"/>
      <c r="CL92" s="43"/>
      <c r="CM92" s="2"/>
      <c r="CN92" s="2"/>
    </row>
    <row r="93" spans="5:92" ht="8.15" customHeight="1" x14ac:dyDescent="0.2">
      <c r="E93" s="102"/>
      <c r="F93" s="103"/>
      <c r="G93" s="158"/>
      <c r="H93" s="156"/>
      <c r="I93" s="156"/>
      <c r="J93" s="156"/>
      <c r="K93" s="156"/>
      <c r="L93" s="157"/>
      <c r="M93" s="109"/>
      <c r="N93" s="110"/>
      <c r="O93" s="110"/>
      <c r="P93" s="110"/>
      <c r="Q93" s="110"/>
      <c r="R93" s="110"/>
      <c r="S93" s="110"/>
      <c r="T93" s="110"/>
      <c r="U93" s="110"/>
      <c r="V93" s="110"/>
      <c r="W93" s="111"/>
      <c r="X93" s="126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8"/>
      <c r="AK93" s="22"/>
      <c r="AL93" s="84"/>
      <c r="AM93" s="84"/>
      <c r="AN93" s="84"/>
      <c r="AO93" s="84"/>
      <c r="AP93" s="323"/>
      <c r="AQ93" s="323"/>
      <c r="AR93" s="323"/>
      <c r="AS93" s="323"/>
      <c r="AT93" s="323"/>
      <c r="AU93" s="328"/>
      <c r="AV93" s="328"/>
      <c r="AW93" s="328"/>
      <c r="AX93" s="328"/>
      <c r="AY93" s="328"/>
      <c r="AZ93" s="329"/>
      <c r="BA93" s="119"/>
      <c r="BB93" s="119"/>
      <c r="BC93" s="85"/>
      <c r="BD93" s="86"/>
      <c r="BE93" s="86"/>
      <c r="BF93" s="86"/>
      <c r="BG93" s="24"/>
      <c r="BH93" s="330" t="s">
        <v>81</v>
      </c>
      <c r="BI93" s="227"/>
      <c r="BJ93" s="227"/>
      <c r="BK93" s="227"/>
      <c r="BL93" s="227"/>
      <c r="BM93" s="227"/>
      <c r="BN93" s="304"/>
      <c r="BO93" s="304"/>
      <c r="BP93" s="304"/>
      <c r="BQ93" s="304"/>
      <c r="BR93" s="304"/>
      <c r="BS93" s="306" t="s">
        <v>29</v>
      </c>
      <c r="BT93" s="307"/>
      <c r="BU93" s="307"/>
      <c r="BV93" s="42"/>
      <c r="BW93" s="317"/>
      <c r="BX93" s="318"/>
      <c r="BY93" s="318"/>
      <c r="BZ93" s="318"/>
      <c r="CA93" s="318"/>
      <c r="CB93" s="116"/>
      <c r="CC93" s="116"/>
      <c r="CD93" s="116"/>
      <c r="CE93" s="116"/>
      <c r="CF93" s="116"/>
      <c r="CG93" s="194"/>
      <c r="CH93" s="195"/>
      <c r="CI93" s="195"/>
      <c r="CJ93" s="195"/>
      <c r="CK93" s="195"/>
      <c r="CL93" s="29"/>
      <c r="CM93" s="2"/>
      <c r="CN93" s="2"/>
    </row>
    <row r="94" spans="5:92" ht="8.15" customHeight="1" x14ac:dyDescent="0.2">
      <c r="E94" s="102"/>
      <c r="F94" s="103"/>
      <c r="G94" s="158"/>
      <c r="H94" s="156"/>
      <c r="I94" s="156"/>
      <c r="J94" s="156"/>
      <c r="K94" s="156"/>
      <c r="L94" s="157"/>
      <c r="M94" s="109"/>
      <c r="N94" s="110"/>
      <c r="O94" s="110"/>
      <c r="P94" s="110"/>
      <c r="Q94" s="110"/>
      <c r="R94" s="110"/>
      <c r="S94" s="110"/>
      <c r="T94" s="110"/>
      <c r="U94" s="110"/>
      <c r="V94" s="110"/>
      <c r="W94" s="111"/>
      <c r="X94" s="126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8"/>
      <c r="AK94" s="29"/>
      <c r="AL94" s="23"/>
      <c r="AQ94" s="87"/>
      <c r="AR94" s="87"/>
      <c r="AS94" s="87"/>
      <c r="AT94" s="87"/>
      <c r="AU94" s="87"/>
      <c r="AV94" s="87"/>
      <c r="AW94" s="88"/>
      <c r="AX94" s="88"/>
      <c r="AY94" s="88"/>
      <c r="AZ94" s="88"/>
      <c r="BA94" s="23"/>
      <c r="BB94" s="23"/>
      <c r="BC94" s="23"/>
      <c r="BD94" s="23"/>
      <c r="BE94" s="23"/>
      <c r="BF94" s="23"/>
      <c r="BG94" s="32"/>
      <c r="BH94" s="331"/>
      <c r="BI94" s="228"/>
      <c r="BJ94" s="228"/>
      <c r="BK94" s="228"/>
      <c r="BL94" s="228"/>
      <c r="BM94" s="228"/>
      <c r="BN94" s="305"/>
      <c r="BO94" s="305"/>
      <c r="BP94" s="305"/>
      <c r="BQ94" s="305"/>
      <c r="BR94" s="305"/>
      <c r="BS94" s="308"/>
      <c r="BT94" s="308"/>
      <c r="BU94" s="308"/>
      <c r="BV94" s="42"/>
      <c r="BW94" s="317"/>
      <c r="BX94" s="318"/>
      <c r="BY94" s="318"/>
      <c r="BZ94" s="318"/>
      <c r="CA94" s="318"/>
      <c r="CB94" s="116"/>
      <c r="CC94" s="116"/>
      <c r="CD94" s="116"/>
      <c r="CE94" s="116"/>
      <c r="CF94" s="116"/>
      <c r="CG94" s="194"/>
      <c r="CH94" s="195"/>
      <c r="CI94" s="195"/>
      <c r="CJ94" s="195"/>
      <c r="CK94" s="195"/>
      <c r="CL94" s="29"/>
      <c r="CM94" s="2"/>
      <c r="CN94" s="2"/>
    </row>
    <row r="95" spans="5:92" ht="8.15" customHeight="1" x14ac:dyDescent="0.2">
      <c r="E95" s="104"/>
      <c r="F95" s="105"/>
      <c r="G95" s="288"/>
      <c r="H95" s="289"/>
      <c r="I95" s="289"/>
      <c r="J95" s="289"/>
      <c r="K95" s="289"/>
      <c r="L95" s="290"/>
      <c r="M95" s="112"/>
      <c r="N95" s="113"/>
      <c r="O95" s="113"/>
      <c r="P95" s="113"/>
      <c r="Q95" s="113"/>
      <c r="R95" s="113"/>
      <c r="S95" s="113"/>
      <c r="T95" s="113"/>
      <c r="U95" s="113"/>
      <c r="V95" s="113"/>
      <c r="W95" s="114"/>
      <c r="X95" s="140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2"/>
      <c r="AK95" s="22"/>
      <c r="BG95" s="24"/>
      <c r="BH95" s="69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319"/>
      <c r="BX95" s="320"/>
      <c r="BY95" s="320"/>
      <c r="BZ95" s="320"/>
      <c r="CA95" s="320"/>
      <c r="CB95" s="202"/>
      <c r="CC95" s="202"/>
      <c r="CD95" s="202"/>
      <c r="CE95" s="202"/>
      <c r="CF95" s="202"/>
      <c r="CG95" s="203"/>
      <c r="CH95" s="204"/>
      <c r="CI95" s="204"/>
      <c r="CJ95" s="204"/>
      <c r="CK95" s="204"/>
      <c r="CL95" s="29"/>
      <c r="CM95" s="2"/>
      <c r="CN95" s="2"/>
    </row>
    <row r="96" spans="5:92" ht="8.15" customHeight="1" x14ac:dyDescent="0.2">
      <c r="E96" s="123" t="s">
        <v>202</v>
      </c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  <c r="AT96" s="124"/>
      <c r="AU96" s="124"/>
      <c r="AV96" s="124"/>
      <c r="AW96" s="124"/>
      <c r="AX96" s="124"/>
      <c r="AY96" s="124"/>
      <c r="AZ96" s="124"/>
      <c r="BA96" s="124"/>
      <c r="BB96" s="124"/>
      <c r="BC96" s="124"/>
      <c r="BD96" s="124"/>
      <c r="BE96" s="124"/>
      <c r="BF96" s="124"/>
      <c r="BG96" s="124"/>
      <c r="BH96" s="124"/>
      <c r="BI96" s="124"/>
      <c r="BJ96" s="124"/>
      <c r="BK96" s="124"/>
      <c r="BL96" s="124"/>
      <c r="BM96" s="124"/>
      <c r="BN96" s="124"/>
      <c r="BO96" s="124"/>
      <c r="BP96" s="124"/>
      <c r="BQ96" s="124"/>
      <c r="BR96" s="124"/>
      <c r="BS96" s="124"/>
      <c r="BT96" s="124"/>
      <c r="BU96" s="124"/>
      <c r="BV96" s="124"/>
      <c r="BW96" s="124"/>
      <c r="BX96" s="124"/>
      <c r="BY96" s="124"/>
      <c r="BZ96" s="124"/>
      <c r="CA96" s="124"/>
      <c r="CB96" s="124"/>
      <c r="CC96" s="124"/>
      <c r="CD96" s="124"/>
      <c r="CE96" s="124"/>
      <c r="CF96" s="124"/>
      <c r="CG96" s="124"/>
      <c r="CH96" s="124"/>
      <c r="CI96" s="124"/>
      <c r="CJ96" s="124"/>
      <c r="CK96" s="125"/>
      <c r="CL96" s="29"/>
      <c r="CM96" s="2"/>
      <c r="CN96" s="2"/>
    </row>
    <row r="97" spans="5:103" ht="8.15" customHeight="1" x14ac:dyDescent="0.2">
      <c r="E97" s="126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7"/>
      <c r="BR97" s="127"/>
      <c r="BS97" s="127"/>
      <c r="BT97" s="127"/>
      <c r="BU97" s="127"/>
      <c r="BV97" s="127"/>
      <c r="BW97" s="127"/>
      <c r="BX97" s="127"/>
      <c r="BY97" s="127"/>
      <c r="BZ97" s="127"/>
      <c r="CA97" s="127"/>
      <c r="CB97" s="127"/>
      <c r="CC97" s="127"/>
      <c r="CD97" s="127"/>
      <c r="CE97" s="127"/>
      <c r="CF97" s="127"/>
      <c r="CG97" s="127"/>
      <c r="CH97" s="127"/>
      <c r="CI97" s="127"/>
      <c r="CJ97" s="127"/>
      <c r="CK97" s="128"/>
      <c r="CL97" s="29"/>
      <c r="CM97" s="2"/>
      <c r="CN97" s="2"/>
    </row>
    <row r="98" spans="5:103" ht="8.15" customHeight="1" x14ac:dyDescent="0.2">
      <c r="E98" s="126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7"/>
      <c r="BR98" s="127"/>
      <c r="BS98" s="127"/>
      <c r="BT98" s="127"/>
      <c r="BU98" s="127"/>
      <c r="BV98" s="127"/>
      <c r="BW98" s="127"/>
      <c r="BX98" s="127"/>
      <c r="BY98" s="127"/>
      <c r="BZ98" s="127"/>
      <c r="CA98" s="127"/>
      <c r="CB98" s="127"/>
      <c r="CC98" s="127"/>
      <c r="CD98" s="127"/>
      <c r="CE98" s="127"/>
      <c r="CF98" s="127"/>
      <c r="CG98" s="127"/>
      <c r="CH98" s="127"/>
      <c r="CI98" s="127"/>
      <c r="CJ98" s="127"/>
      <c r="CK98" s="128"/>
      <c r="CL98" s="29"/>
      <c r="CM98" s="2"/>
      <c r="CN98" s="2"/>
    </row>
    <row r="99" spans="5:103" ht="8.15" customHeight="1" x14ac:dyDescent="0.2">
      <c r="E99" s="126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  <c r="BM99" s="127"/>
      <c r="BN99" s="127"/>
      <c r="BO99" s="127"/>
      <c r="BP99" s="127"/>
      <c r="BQ99" s="127"/>
      <c r="BR99" s="127"/>
      <c r="BS99" s="127"/>
      <c r="BT99" s="127"/>
      <c r="BU99" s="127"/>
      <c r="BV99" s="127"/>
      <c r="BW99" s="127"/>
      <c r="BX99" s="127"/>
      <c r="BY99" s="127"/>
      <c r="BZ99" s="127"/>
      <c r="CA99" s="127"/>
      <c r="CB99" s="127"/>
      <c r="CC99" s="127"/>
      <c r="CD99" s="127"/>
      <c r="CE99" s="127"/>
      <c r="CF99" s="127"/>
      <c r="CG99" s="127"/>
      <c r="CH99" s="127"/>
      <c r="CI99" s="127"/>
      <c r="CJ99" s="127"/>
      <c r="CK99" s="128"/>
      <c r="CL99" s="29"/>
      <c r="CM99" s="2"/>
      <c r="CN99" s="2"/>
    </row>
    <row r="100" spans="5:103" ht="8.15" customHeight="1" x14ac:dyDescent="0.2">
      <c r="E100" s="140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41"/>
      <c r="BA100" s="141"/>
      <c r="BB100" s="141"/>
      <c r="BC100" s="141"/>
      <c r="BD100" s="141"/>
      <c r="BE100" s="141"/>
      <c r="BF100" s="141"/>
      <c r="BG100" s="141"/>
      <c r="BH100" s="141"/>
      <c r="BI100" s="141"/>
      <c r="BJ100" s="141"/>
      <c r="BK100" s="141"/>
      <c r="BL100" s="141"/>
      <c r="BM100" s="141"/>
      <c r="BN100" s="141"/>
      <c r="BO100" s="141"/>
      <c r="BP100" s="141"/>
      <c r="BQ100" s="141"/>
      <c r="BR100" s="141"/>
      <c r="BS100" s="141"/>
      <c r="BT100" s="141"/>
      <c r="BU100" s="141"/>
      <c r="BV100" s="141"/>
      <c r="BW100" s="141"/>
      <c r="BX100" s="141"/>
      <c r="BY100" s="141"/>
      <c r="BZ100" s="141"/>
      <c r="CA100" s="141"/>
      <c r="CB100" s="141"/>
      <c r="CC100" s="141"/>
      <c r="CD100" s="141"/>
      <c r="CE100" s="141"/>
      <c r="CF100" s="141"/>
      <c r="CG100" s="141"/>
      <c r="CH100" s="141"/>
      <c r="CI100" s="141"/>
      <c r="CJ100" s="141"/>
      <c r="CK100" s="142"/>
      <c r="CM100" s="2"/>
      <c r="CN100" s="2"/>
    </row>
    <row r="101" spans="5:103" ht="8.15" customHeight="1" x14ac:dyDescent="0.2">
      <c r="E101" s="332" t="s">
        <v>46</v>
      </c>
      <c r="F101" s="332"/>
      <c r="G101" s="332"/>
      <c r="H101" s="332"/>
      <c r="I101" s="332"/>
      <c r="J101" s="332"/>
      <c r="K101" s="332"/>
      <c r="L101" s="332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"/>
      <c r="CN101" s="2"/>
    </row>
    <row r="102" spans="5:103" ht="8.15" customHeight="1" x14ac:dyDescent="0.2">
      <c r="E102" s="183"/>
      <c r="F102" s="183"/>
      <c r="G102" s="183"/>
      <c r="H102" s="183"/>
      <c r="I102" s="183"/>
      <c r="J102" s="183"/>
      <c r="K102" s="183"/>
      <c r="L102" s="18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89"/>
      <c r="CM102" s="2"/>
      <c r="CN102" s="2"/>
    </row>
    <row r="103" spans="5:103" ht="8.15" customHeight="1" x14ac:dyDescent="0.2">
      <c r="E103" s="183"/>
      <c r="F103" s="183"/>
      <c r="G103" s="183"/>
      <c r="H103" s="183"/>
      <c r="I103" s="183"/>
      <c r="J103" s="183"/>
      <c r="K103" s="183"/>
      <c r="L103" s="18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89"/>
      <c r="CM103" s="2"/>
      <c r="CN103" s="2"/>
    </row>
    <row r="104" spans="5:103" ht="7.5" customHeight="1" x14ac:dyDescent="0.2">
      <c r="E104" s="313" t="s">
        <v>47</v>
      </c>
      <c r="F104" s="313"/>
      <c r="G104" s="313"/>
      <c r="H104" s="313" t="s">
        <v>0</v>
      </c>
      <c r="I104" s="313"/>
      <c r="J104" s="313"/>
      <c r="K104" s="313"/>
      <c r="L104" s="313"/>
      <c r="M104" s="313"/>
      <c r="N104" s="313"/>
      <c r="O104" s="313"/>
      <c r="P104" s="313"/>
      <c r="Q104" s="313"/>
      <c r="R104" s="313"/>
      <c r="S104" s="313"/>
      <c r="T104" s="313"/>
      <c r="U104" s="313"/>
      <c r="V104" s="313"/>
      <c r="W104" s="313"/>
      <c r="X104" s="313" t="s">
        <v>1</v>
      </c>
      <c r="Y104" s="313"/>
      <c r="Z104" s="313"/>
      <c r="AA104" s="313"/>
      <c r="AB104" s="313"/>
      <c r="AC104" s="313"/>
      <c r="AD104" s="313"/>
      <c r="AE104" s="313"/>
      <c r="AF104" s="313"/>
      <c r="AG104" s="313"/>
      <c r="AH104" s="313"/>
      <c r="AI104" s="313"/>
      <c r="AJ104" s="313"/>
      <c r="AK104" s="313" t="s">
        <v>48</v>
      </c>
      <c r="AL104" s="313"/>
      <c r="AM104" s="313"/>
      <c r="AN104" s="313"/>
      <c r="AO104" s="313"/>
      <c r="AP104" s="313"/>
      <c r="AQ104" s="313"/>
      <c r="AR104" s="313"/>
      <c r="AS104" s="313"/>
      <c r="AT104" s="313"/>
      <c r="AU104" s="313"/>
      <c r="AV104" s="313"/>
      <c r="AW104" s="313"/>
      <c r="AX104" s="313"/>
      <c r="AY104" s="313"/>
      <c r="AZ104" s="313"/>
      <c r="BA104" s="313"/>
      <c r="BB104" s="313"/>
      <c r="BC104" s="313"/>
      <c r="BD104" s="313"/>
      <c r="BE104" s="313"/>
      <c r="BF104" s="313"/>
      <c r="BG104" s="313"/>
      <c r="BH104" s="313" t="s">
        <v>49</v>
      </c>
      <c r="BI104" s="313"/>
      <c r="BJ104" s="313"/>
      <c r="BK104" s="313"/>
      <c r="BL104" s="313"/>
      <c r="BM104" s="313"/>
      <c r="BN104" s="313"/>
      <c r="BO104" s="313"/>
      <c r="BP104" s="313"/>
      <c r="BQ104" s="313"/>
      <c r="BR104" s="313"/>
      <c r="BS104" s="313"/>
      <c r="BT104" s="313"/>
      <c r="BU104" s="313"/>
      <c r="BV104" s="313"/>
      <c r="BW104" s="313"/>
      <c r="BX104" s="313"/>
      <c r="BY104" s="313"/>
      <c r="BZ104" s="313"/>
      <c r="CA104" s="313"/>
      <c r="CB104" s="313"/>
      <c r="CC104" s="313"/>
      <c r="CD104" s="333" t="s">
        <v>142</v>
      </c>
      <c r="CE104" s="333"/>
      <c r="CF104" s="333"/>
      <c r="CG104" s="333"/>
      <c r="CH104" s="333"/>
      <c r="CI104" s="333"/>
      <c r="CJ104" s="333"/>
      <c r="CK104" s="333"/>
      <c r="CL104" s="23"/>
      <c r="CM104" s="2"/>
      <c r="CN104" s="2"/>
      <c r="CS104" s="90" t="s">
        <v>146</v>
      </c>
      <c r="CT104" s="5" t="s">
        <v>147</v>
      </c>
      <c r="CU104" s="5" t="s">
        <v>148</v>
      </c>
      <c r="CV104" s="5" t="s">
        <v>149</v>
      </c>
      <c r="CW104" s="5" t="s">
        <v>150</v>
      </c>
      <c r="CX104" s="5" t="s">
        <v>151</v>
      </c>
      <c r="CY104" s="5" t="s">
        <v>152</v>
      </c>
    </row>
    <row r="105" spans="5:103" ht="7.5" customHeight="1" x14ac:dyDescent="0.2">
      <c r="E105" s="313"/>
      <c r="F105" s="313"/>
      <c r="G105" s="313"/>
      <c r="H105" s="313"/>
      <c r="I105" s="313"/>
      <c r="J105" s="313"/>
      <c r="K105" s="313"/>
      <c r="L105" s="313"/>
      <c r="M105" s="313"/>
      <c r="N105" s="313"/>
      <c r="O105" s="313"/>
      <c r="P105" s="313"/>
      <c r="Q105" s="313"/>
      <c r="R105" s="313"/>
      <c r="S105" s="313"/>
      <c r="T105" s="313"/>
      <c r="U105" s="313"/>
      <c r="V105" s="313"/>
      <c r="W105" s="313"/>
      <c r="X105" s="313"/>
      <c r="Y105" s="313"/>
      <c r="Z105" s="313"/>
      <c r="AA105" s="313"/>
      <c r="AB105" s="313"/>
      <c r="AC105" s="313"/>
      <c r="AD105" s="313"/>
      <c r="AE105" s="313"/>
      <c r="AF105" s="313"/>
      <c r="AG105" s="313"/>
      <c r="AH105" s="313"/>
      <c r="AI105" s="313"/>
      <c r="AJ105" s="313"/>
      <c r="AK105" s="313"/>
      <c r="AL105" s="313"/>
      <c r="AM105" s="313"/>
      <c r="AN105" s="313"/>
      <c r="AO105" s="313"/>
      <c r="AP105" s="313"/>
      <c r="AQ105" s="313"/>
      <c r="AR105" s="313"/>
      <c r="AS105" s="313"/>
      <c r="AT105" s="313"/>
      <c r="AU105" s="313"/>
      <c r="AV105" s="313"/>
      <c r="AW105" s="313"/>
      <c r="AX105" s="313"/>
      <c r="AY105" s="313"/>
      <c r="AZ105" s="313"/>
      <c r="BA105" s="313"/>
      <c r="BB105" s="313"/>
      <c r="BC105" s="313"/>
      <c r="BD105" s="313"/>
      <c r="BE105" s="313"/>
      <c r="BF105" s="313"/>
      <c r="BG105" s="313"/>
      <c r="BH105" s="313"/>
      <c r="BI105" s="313"/>
      <c r="BJ105" s="313"/>
      <c r="BK105" s="313"/>
      <c r="BL105" s="313"/>
      <c r="BM105" s="313"/>
      <c r="BN105" s="313"/>
      <c r="BO105" s="313"/>
      <c r="BP105" s="313"/>
      <c r="BQ105" s="313"/>
      <c r="BR105" s="313"/>
      <c r="BS105" s="313"/>
      <c r="BT105" s="313"/>
      <c r="BU105" s="313"/>
      <c r="BV105" s="313"/>
      <c r="BW105" s="313"/>
      <c r="BX105" s="313"/>
      <c r="BY105" s="313"/>
      <c r="BZ105" s="313"/>
      <c r="CA105" s="313"/>
      <c r="CB105" s="313"/>
      <c r="CC105" s="313"/>
      <c r="CD105" s="333"/>
      <c r="CE105" s="333"/>
      <c r="CF105" s="333"/>
      <c r="CG105" s="333"/>
      <c r="CH105" s="333"/>
      <c r="CI105" s="333"/>
      <c r="CJ105" s="333"/>
      <c r="CK105" s="333"/>
      <c r="CL105" s="23"/>
      <c r="CM105" s="2"/>
      <c r="CN105" s="2"/>
      <c r="CS105" s="90"/>
      <c r="CT105" s="13" t="s">
        <v>22</v>
      </c>
      <c r="CU105" s="14" t="s">
        <v>153</v>
      </c>
      <c r="CV105" s="14" t="s">
        <v>154</v>
      </c>
      <c r="CW105" s="14" t="s">
        <v>155</v>
      </c>
      <c r="CX105" s="14" t="s">
        <v>156</v>
      </c>
      <c r="CY105" s="14" t="s">
        <v>156</v>
      </c>
    </row>
    <row r="106" spans="5:103" ht="7.5" customHeight="1" x14ac:dyDescent="0.2">
      <c r="E106" s="313"/>
      <c r="F106" s="313"/>
      <c r="G106" s="313"/>
      <c r="H106" s="313"/>
      <c r="I106" s="313"/>
      <c r="J106" s="313"/>
      <c r="K106" s="313"/>
      <c r="L106" s="313"/>
      <c r="M106" s="313"/>
      <c r="N106" s="313"/>
      <c r="O106" s="313"/>
      <c r="P106" s="313"/>
      <c r="Q106" s="313"/>
      <c r="R106" s="313"/>
      <c r="S106" s="313"/>
      <c r="T106" s="313"/>
      <c r="U106" s="313"/>
      <c r="V106" s="313"/>
      <c r="W106" s="313"/>
      <c r="X106" s="313"/>
      <c r="Y106" s="313"/>
      <c r="Z106" s="313"/>
      <c r="AA106" s="313"/>
      <c r="AB106" s="313"/>
      <c r="AC106" s="313"/>
      <c r="AD106" s="313"/>
      <c r="AE106" s="313"/>
      <c r="AF106" s="313"/>
      <c r="AG106" s="313"/>
      <c r="AH106" s="313"/>
      <c r="AI106" s="313"/>
      <c r="AJ106" s="313"/>
      <c r="AK106" s="313"/>
      <c r="AL106" s="313"/>
      <c r="AM106" s="313"/>
      <c r="AN106" s="313"/>
      <c r="AO106" s="313"/>
      <c r="AP106" s="313"/>
      <c r="AQ106" s="313"/>
      <c r="AR106" s="313"/>
      <c r="AS106" s="313"/>
      <c r="AT106" s="313"/>
      <c r="AU106" s="313"/>
      <c r="AV106" s="313"/>
      <c r="AW106" s="313"/>
      <c r="AX106" s="313"/>
      <c r="AY106" s="313"/>
      <c r="AZ106" s="313"/>
      <c r="BA106" s="313"/>
      <c r="BB106" s="313"/>
      <c r="BC106" s="313"/>
      <c r="BD106" s="313"/>
      <c r="BE106" s="313"/>
      <c r="BF106" s="313"/>
      <c r="BG106" s="313"/>
      <c r="BH106" s="313"/>
      <c r="BI106" s="313"/>
      <c r="BJ106" s="313"/>
      <c r="BK106" s="313"/>
      <c r="BL106" s="313"/>
      <c r="BM106" s="313"/>
      <c r="BN106" s="313"/>
      <c r="BO106" s="313"/>
      <c r="BP106" s="313"/>
      <c r="BQ106" s="313"/>
      <c r="BR106" s="313"/>
      <c r="BS106" s="313"/>
      <c r="BT106" s="313"/>
      <c r="BU106" s="313"/>
      <c r="BV106" s="313"/>
      <c r="BW106" s="313"/>
      <c r="BX106" s="313"/>
      <c r="BY106" s="313"/>
      <c r="BZ106" s="313"/>
      <c r="CA106" s="313"/>
      <c r="CB106" s="313"/>
      <c r="CC106" s="313"/>
      <c r="CD106" s="333"/>
      <c r="CE106" s="333"/>
      <c r="CF106" s="333"/>
      <c r="CG106" s="333"/>
      <c r="CH106" s="333"/>
      <c r="CI106" s="333"/>
      <c r="CJ106" s="333"/>
      <c r="CK106" s="333"/>
      <c r="CL106" s="23"/>
      <c r="CM106" s="2"/>
      <c r="CN106" s="2"/>
      <c r="CS106" s="90"/>
      <c r="CT106" s="13" t="s">
        <v>15</v>
      </c>
      <c r="CU106" s="14" t="s">
        <v>157</v>
      </c>
      <c r="CV106" s="14" t="s">
        <v>158</v>
      </c>
      <c r="CW106" s="14" t="s">
        <v>159</v>
      </c>
      <c r="CX106" s="14" t="s">
        <v>156</v>
      </c>
      <c r="CY106" s="14" t="s">
        <v>156</v>
      </c>
    </row>
    <row r="107" spans="5:103" ht="7.5" customHeight="1" x14ac:dyDescent="0.2">
      <c r="E107" s="313"/>
      <c r="F107" s="313"/>
      <c r="G107" s="313"/>
      <c r="H107" s="313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  <c r="S107" s="313"/>
      <c r="T107" s="313"/>
      <c r="U107" s="313"/>
      <c r="V107" s="313"/>
      <c r="W107" s="313"/>
      <c r="X107" s="313"/>
      <c r="Y107" s="313"/>
      <c r="Z107" s="313"/>
      <c r="AA107" s="313"/>
      <c r="AB107" s="313"/>
      <c r="AC107" s="313"/>
      <c r="AD107" s="313"/>
      <c r="AE107" s="313"/>
      <c r="AF107" s="313"/>
      <c r="AG107" s="313"/>
      <c r="AH107" s="313"/>
      <c r="AI107" s="313"/>
      <c r="AJ107" s="313"/>
      <c r="AK107" s="313"/>
      <c r="AL107" s="313"/>
      <c r="AM107" s="313"/>
      <c r="AN107" s="313"/>
      <c r="AO107" s="313"/>
      <c r="AP107" s="313"/>
      <c r="AQ107" s="313"/>
      <c r="AR107" s="313"/>
      <c r="AS107" s="313"/>
      <c r="AT107" s="313"/>
      <c r="AU107" s="313"/>
      <c r="AV107" s="313"/>
      <c r="AW107" s="313"/>
      <c r="AX107" s="313"/>
      <c r="AY107" s="313"/>
      <c r="AZ107" s="313"/>
      <c r="BA107" s="313"/>
      <c r="BB107" s="313"/>
      <c r="BC107" s="313"/>
      <c r="BD107" s="313"/>
      <c r="BE107" s="313"/>
      <c r="BF107" s="313"/>
      <c r="BG107" s="313"/>
      <c r="BH107" s="313"/>
      <c r="BI107" s="313"/>
      <c r="BJ107" s="313"/>
      <c r="BK107" s="313"/>
      <c r="BL107" s="313"/>
      <c r="BM107" s="313"/>
      <c r="BN107" s="313"/>
      <c r="BO107" s="313"/>
      <c r="BP107" s="313"/>
      <c r="BQ107" s="313"/>
      <c r="BR107" s="313"/>
      <c r="BS107" s="313"/>
      <c r="BT107" s="313"/>
      <c r="BU107" s="313"/>
      <c r="BV107" s="313"/>
      <c r="BW107" s="313"/>
      <c r="BX107" s="313"/>
      <c r="BY107" s="313"/>
      <c r="BZ107" s="313"/>
      <c r="CA107" s="313"/>
      <c r="CB107" s="313"/>
      <c r="CC107" s="313"/>
      <c r="CD107" s="333"/>
      <c r="CE107" s="333"/>
      <c r="CF107" s="333"/>
      <c r="CG107" s="333"/>
      <c r="CH107" s="333"/>
      <c r="CI107" s="333"/>
      <c r="CJ107" s="333"/>
      <c r="CK107" s="333"/>
      <c r="CL107" s="23"/>
      <c r="CM107" s="2"/>
      <c r="CN107" s="2"/>
      <c r="CS107" s="90"/>
      <c r="CT107" s="13" t="s">
        <v>27</v>
      </c>
      <c r="CU107" s="14" t="s">
        <v>160</v>
      </c>
      <c r="CV107" s="14" t="s">
        <v>158</v>
      </c>
      <c r="CW107" s="14" t="s">
        <v>161</v>
      </c>
      <c r="CX107" s="14" t="s">
        <v>156</v>
      </c>
      <c r="CY107" s="14" t="s">
        <v>156</v>
      </c>
    </row>
    <row r="108" spans="5:103" ht="11.25" customHeight="1" x14ac:dyDescent="0.2">
      <c r="E108" s="345"/>
      <c r="F108" s="346"/>
      <c r="G108" s="347"/>
      <c r="H108" s="106" t="str">
        <f>(IF(OR($E108="■番号■",$E108=""),"",VLOOKUP($E108,CT105:CU110,2,FALSE)))</f>
        <v/>
      </c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8"/>
      <c r="X108" s="334"/>
      <c r="Y108" s="335"/>
      <c r="Z108" s="335"/>
      <c r="AA108" s="335"/>
      <c r="AB108" s="335"/>
      <c r="AC108" s="335"/>
      <c r="AD108" s="335"/>
      <c r="AE108" s="335"/>
      <c r="AF108" s="335"/>
      <c r="AG108" s="335"/>
      <c r="AH108" s="335"/>
      <c r="AI108" s="335"/>
      <c r="AJ108" s="336"/>
      <c r="AK108" s="334"/>
      <c r="AL108" s="335"/>
      <c r="AM108" s="335"/>
      <c r="AN108" s="335"/>
      <c r="AO108" s="335"/>
      <c r="AP108" s="335"/>
      <c r="AQ108" s="335"/>
      <c r="AR108" s="335"/>
      <c r="AS108" s="335"/>
      <c r="AT108" s="335"/>
      <c r="AU108" s="335"/>
      <c r="AV108" s="335"/>
      <c r="AW108" s="335"/>
      <c r="AX108" s="335"/>
      <c r="AY108" s="335"/>
      <c r="AZ108" s="335"/>
      <c r="BA108" s="335"/>
      <c r="BB108" s="335"/>
      <c r="BC108" s="335"/>
      <c r="BD108" s="335"/>
      <c r="BE108" s="335"/>
      <c r="BF108" s="335"/>
      <c r="BG108" s="336"/>
      <c r="BH108" s="334"/>
      <c r="BI108" s="335"/>
      <c r="BJ108" s="335"/>
      <c r="BK108" s="335"/>
      <c r="BL108" s="335"/>
      <c r="BM108" s="335"/>
      <c r="BN108" s="335"/>
      <c r="BO108" s="335"/>
      <c r="BP108" s="335"/>
      <c r="BQ108" s="335"/>
      <c r="BR108" s="335"/>
      <c r="BS108" s="335"/>
      <c r="BT108" s="335"/>
      <c r="BU108" s="335"/>
      <c r="BV108" s="335"/>
      <c r="BW108" s="335"/>
      <c r="BX108" s="335"/>
      <c r="BY108" s="335"/>
      <c r="BZ108" s="335"/>
      <c r="CA108" s="335"/>
      <c r="CB108" s="335"/>
      <c r="CC108" s="336"/>
      <c r="CD108" s="340"/>
      <c r="CE108" s="341"/>
      <c r="CF108" s="341"/>
      <c r="CG108" s="341"/>
      <c r="CH108" s="341"/>
      <c r="CI108" s="341"/>
      <c r="CJ108" s="341"/>
      <c r="CK108" s="342"/>
      <c r="CL108" s="23"/>
      <c r="CM108" s="2"/>
      <c r="CN108" s="2"/>
      <c r="CS108" s="351">
        <v>1</v>
      </c>
      <c r="CT108" s="13" t="s">
        <v>162</v>
      </c>
      <c r="CU108" s="14" t="s">
        <v>163</v>
      </c>
      <c r="CV108" s="14" t="s">
        <v>164</v>
      </c>
      <c r="CW108" s="14" t="s">
        <v>165</v>
      </c>
      <c r="CX108" s="14" t="s">
        <v>156</v>
      </c>
      <c r="CY108" s="14" t="s">
        <v>156</v>
      </c>
    </row>
    <row r="109" spans="5:103" ht="11.25" customHeight="1" x14ac:dyDescent="0.2">
      <c r="E109" s="348"/>
      <c r="F109" s="349"/>
      <c r="G109" s="350"/>
      <c r="H109" s="112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4"/>
      <c r="X109" s="337"/>
      <c r="Y109" s="338"/>
      <c r="Z109" s="338"/>
      <c r="AA109" s="338"/>
      <c r="AB109" s="338"/>
      <c r="AC109" s="338"/>
      <c r="AD109" s="338"/>
      <c r="AE109" s="338"/>
      <c r="AF109" s="338"/>
      <c r="AG109" s="338"/>
      <c r="AH109" s="338"/>
      <c r="AI109" s="338"/>
      <c r="AJ109" s="339"/>
      <c r="AK109" s="337"/>
      <c r="AL109" s="338"/>
      <c r="AM109" s="338"/>
      <c r="AN109" s="338"/>
      <c r="AO109" s="338"/>
      <c r="AP109" s="338"/>
      <c r="AQ109" s="338"/>
      <c r="AR109" s="338"/>
      <c r="AS109" s="338"/>
      <c r="AT109" s="338"/>
      <c r="AU109" s="338"/>
      <c r="AV109" s="338"/>
      <c r="AW109" s="338"/>
      <c r="AX109" s="338"/>
      <c r="AY109" s="338"/>
      <c r="AZ109" s="338"/>
      <c r="BA109" s="338"/>
      <c r="BB109" s="338"/>
      <c r="BC109" s="338"/>
      <c r="BD109" s="338"/>
      <c r="BE109" s="338"/>
      <c r="BF109" s="338"/>
      <c r="BG109" s="339"/>
      <c r="BH109" s="337"/>
      <c r="BI109" s="338"/>
      <c r="BJ109" s="338"/>
      <c r="BK109" s="338"/>
      <c r="BL109" s="338"/>
      <c r="BM109" s="338"/>
      <c r="BN109" s="338"/>
      <c r="BO109" s="338"/>
      <c r="BP109" s="338"/>
      <c r="BQ109" s="338"/>
      <c r="BR109" s="338"/>
      <c r="BS109" s="338"/>
      <c r="BT109" s="338"/>
      <c r="BU109" s="338"/>
      <c r="BV109" s="338"/>
      <c r="BW109" s="338"/>
      <c r="BX109" s="338"/>
      <c r="BY109" s="338"/>
      <c r="BZ109" s="338"/>
      <c r="CA109" s="338"/>
      <c r="CB109" s="338"/>
      <c r="CC109" s="339"/>
      <c r="CD109" s="343"/>
      <c r="CE109" s="206"/>
      <c r="CF109" s="206"/>
      <c r="CG109" s="206"/>
      <c r="CH109" s="206"/>
      <c r="CI109" s="206"/>
      <c r="CJ109" s="206"/>
      <c r="CK109" s="344"/>
      <c r="CL109" s="23"/>
      <c r="CM109" s="2"/>
      <c r="CN109" s="2"/>
      <c r="CS109" s="352"/>
      <c r="CT109" s="13" t="s">
        <v>166</v>
      </c>
      <c r="CU109" s="14" t="s">
        <v>167</v>
      </c>
      <c r="CV109" s="14" t="s">
        <v>168</v>
      </c>
      <c r="CW109" s="14" t="s">
        <v>169</v>
      </c>
      <c r="CX109" s="14" t="s">
        <v>156</v>
      </c>
      <c r="CY109" s="14" t="s">
        <v>156</v>
      </c>
    </row>
    <row r="110" spans="5:103" ht="11.25" customHeight="1" x14ac:dyDescent="0.2">
      <c r="E110" s="345"/>
      <c r="F110" s="346"/>
      <c r="G110" s="347"/>
      <c r="H110" s="106" t="str">
        <f>(IF(OR($E110="■番号■",$E110=""),"",VLOOKUP($E110,CT105:CU110,2,FALSE)))</f>
        <v/>
      </c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8"/>
      <c r="X110" s="334"/>
      <c r="Y110" s="335"/>
      <c r="Z110" s="335"/>
      <c r="AA110" s="335"/>
      <c r="AB110" s="335"/>
      <c r="AC110" s="335"/>
      <c r="AD110" s="335"/>
      <c r="AE110" s="335"/>
      <c r="AF110" s="335"/>
      <c r="AG110" s="335"/>
      <c r="AH110" s="335"/>
      <c r="AI110" s="335"/>
      <c r="AJ110" s="336"/>
      <c r="AK110" s="334"/>
      <c r="AL110" s="335"/>
      <c r="AM110" s="335"/>
      <c r="AN110" s="335"/>
      <c r="AO110" s="335"/>
      <c r="AP110" s="335"/>
      <c r="AQ110" s="335"/>
      <c r="AR110" s="335"/>
      <c r="AS110" s="335"/>
      <c r="AT110" s="335"/>
      <c r="AU110" s="335"/>
      <c r="AV110" s="335"/>
      <c r="AW110" s="335"/>
      <c r="AX110" s="335"/>
      <c r="AY110" s="335"/>
      <c r="AZ110" s="335"/>
      <c r="BA110" s="335"/>
      <c r="BB110" s="335"/>
      <c r="BC110" s="335"/>
      <c r="BD110" s="335"/>
      <c r="BE110" s="335"/>
      <c r="BF110" s="335"/>
      <c r="BG110" s="336"/>
      <c r="BH110" s="334"/>
      <c r="BI110" s="335"/>
      <c r="BJ110" s="335"/>
      <c r="BK110" s="335"/>
      <c r="BL110" s="335"/>
      <c r="BM110" s="335"/>
      <c r="BN110" s="335"/>
      <c r="BO110" s="335"/>
      <c r="BP110" s="335"/>
      <c r="BQ110" s="335"/>
      <c r="BR110" s="335"/>
      <c r="BS110" s="335"/>
      <c r="BT110" s="335"/>
      <c r="BU110" s="335"/>
      <c r="BV110" s="335"/>
      <c r="BW110" s="335"/>
      <c r="BX110" s="335"/>
      <c r="BY110" s="335"/>
      <c r="BZ110" s="335"/>
      <c r="CA110" s="335"/>
      <c r="CB110" s="335"/>
      <c r="CC110" s="336"/>
      <c r="CD110" s="340"/>
      <c r="CE110" s="341"/>
      <c r="CF110" s="341"/>
      <c r="CG110" s="341"/>
      <c r="CH110" s="341"/>
      <c r="CI110" s="341"/>
      <c r="CJ110" s="341"/>
      <c r="CK110" s="342"/>
      <c r="CL110" s="23"/>
      <c r="CM110" s="2"/>
      <c r="CN110" s="2"/>
      <c r="CS110" s="351">
        <v>2</v>
      </c>
      <c r="CT110" s="13" t="s">
        <v>170</v>
      </c>
      <c r="CU110" s="14" t="s">
        <v>135</v>
      </c>
      <c r="CV110" s="14" t="s">
        <v>171</v>
      </c>
      <c r="CW110" s="14" t="s">
        <v>172</v>
      </c>
      <c r="CX110" s="14" t="s">
        <v>173</v>
      </c>
      <c r="CY110" s="14" t="s">
        <v>174</v>
      </c>
    </row>
    <row r="111" spans="5:103" ht="11.25" customHeight="1" x14ac:dyDescent="0.2">
      <c r="E111" s="348"/>
      <c r="F111" s="349"/>
      <c r="G111" s="350"/>
      <c r="H111" s="112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4"/>
      <c r="X111" s="337"/>
      <c r="Y111" s="338"/>
      <c r="Z111" s="338"/>
      <c r="AA111" s="338"/>
      <c r="AB111" s="338"/>
      <c r="AC111" s="338"/>
      <c r="AD111" s="338"/>
      <c r="AE111" s="338"/>
      <c r="AF111" s="338"/>
      <c r="AG111" s="338"/>
      <c r="AH111" s="338"/>
      <c r="AI111" s="338"/>
      <c r="AJ111" s="339"/>
      <c r="AK111" s="337"/>
      <c r="AL111" s="338"/>
      <c r="AM111" s="338"/>
      <c r="AN111" s="338"/>
      <c r="AO111" s="338"/>
      <c r="AP111" s="338"/>
      <c r="AQ111" s="338"/>
      <c r="AR111" s="338"/>
      <c r="AS111" s="338"/>
      <c r="AT111" s="338"/>
      <c r="AU111" s="338"/>
      <c r="AV111" s="338"/>
      <c r="AW111" s="338"/>
      <c r="AX111" s="338"/>
      <c r="AY111" s="338"/>
      <c r="AZ111" s="338"/>
      <c r="BA111" s="338"/>
      <c r="BB111" s="338"/>
      <c r="BC111" s="338"/>
      <c r="BD111" s="338"/>
      <c r="BE111" s="338"/>
      <c r="BF111" s="338"/>
      <c r="BG111" s="339"/>
      <c r="BH111" s="337"/>
      <c r="BI111" s="338"/>
      <c r="BJ111" s="338"/>
      <c r="BK111" s="338"/>
      <c r="BL111" s="338"/>
      <c r="BM111" s="338"/>
      <c r="BN111" s="338"/>
      <c r="BO111" s="338"/>
      <c r="BP111" s="338"/>
      <c r="BQ111" s="338"/>
      <c r="BR111" s="338"/>
      <c r="BS111" s="338"/>
      <c r="BT111" s="338"/>
      <c r="BU111" s="338"/>
      <c r="BV111" s="338"/>
      <c r="BW111" s="338"/>
      <c r="BX111" s="338"/>
      <c r="BY111" s="338"/>
      <c r="BZ111" s="338"/>
      <c r="CA111" s="338"/>
      <c r="CB111" s="338"/>
      <c r="CC111" s="339"/>
      <c r="CD111" s="343"/>
      <c r="CE111" s="206"/>
      <c r="CF111" s="206"/>
      <c r="CG111" s="206"/>
      <c r="CH111" s="206"/>
      <c r="CI111" s="206"/>
      <c r="CJ111" s="206"/>
      <c r="CK111" s="344"/>
      <c r="CL111" s="23"/>
      <c r="CM111" s="2"/>
      <c r="CN111" s="2"/>
      <c r="CS111" s="352"/>
      <c r="CT111" s="15"/>
      <c r="CU111" s="14" t="s">
        <v>175</v>
      </c>
      <c r="CV111" s="14" t="s">
        <v>176</v>
      </c>
      <c r="CW111" s="14" t="s">
        <v>177</v>
      </c>
      <c r="CX111" s="14" t="s">
        <v>178</v>
      </c>
      <c r="CY111" s="14" t="s">
        <v>201</v>
      </c>
    </row>
    <row r="112" spans="5:103" ht="11.25" customHeight="1" x14ac:dyDescent="0.2">
      <c r="E112" s="345"/>
      <c r="F112" s="346"/>
      <c r="G112" s="347"/>
      <c r="H112" s="106" t="str">
        <f>(IF(OR($E112="■番号■",$E112=""),"",VLOOKUP($E112,CT105:CU110,2,FALSE)))</f>
        <v/>
      </c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8"/>
      <c r="X112" s="334"/>
      <c r="Y112" s="335"/>
      <c r="Z112" s="335"/>
      <c r="AA112" s="335"/>
      <c r="AB112" s="335"/>
      <c r="AC112" s="335"/>
      <c r="AD112" s="335"/>
      <c r="AE112" s="335"/>
      <c r="AF112" s="335"/>
      <c r="AG112" s="335"/>
      <c r="AH112" s="335"/>
      <c r="AI112" s="335"/>
      <c r="AJ112" s="336"/>
      <c r="AK112" s="334"/>
      <c r="AL112" s="335"/>
      <c r="AM112" s="335"/>
      <c r="AN112" s="335"/>
      <c r="AO112" s="335"/>
      <c r="AP112" s="335"/>
      <c r="AQ112" s="335"/>
      <c r="AR112" s="335"/>
      <c r="AS112" s="335"/>
      <c r="AT112" s="335"/>
      <c r="AU112" s="335"/>
      <c r="AV112" s="335"/>
      <c r="AW112" s="335"/>
      <c r="AX112" s="335"/>
      <c r="AY112" s="335"/>
      <c r="AZ112" s="335"/>
      <c r="BA112" s="335"/>
      <c r="BB112" s="335"/>
      <c r="BC112" s="335"/>
      <c r="BD112" s="335"/>
      <c r="BE112" s="335"/>
      <c r="BF112" s="335"/>
      <c r="BG112" s="336"/>
      <c r="BH112" s="334"/>
      <c r="BI112" s="335"/>
      <c r="BJ112" s="335"/>
      <c r="BK112" s="335"/>
      <c r="BL112" s="335"/>
      <c r="BM112" s="335"/>
      <c r="BN112" s="335"/>
      <c r="BO112" s="335"/>
      <c r="BP112" s="335"/>
      <c r="BQ112" s="335"/>
      <c r="BR112" s="335"/>
      <c r="BS112" s="335"/>
      <c r="BT112" s="335"/>
      <c r="BU112" s="335"/>
      <c r="BV112" s="335"/>
      <c r="BW112" s="335"/>
      <c r="BX112" s="335"/>
      <c r="BY112" s="335"/>
      <c r="BZ112" s="335"/>
      <c r="CA112" s="335"/>
      <c r="CB112" s="335"/>
      <c r="CC112" s="336"/>
      <c r="CD112" s="340"/>
      <c r="CE112" s="341"/>
      <c r="CF112" s="341"/>
      <c r="CG112" s="341"/>
      <c r="CH112" s="341"/>
      <c r="CI112" s="341"/>
      <c r="CJ112" s="341"/>
      <c r="CK112" s="342"/>
      <c r="CL112" s="23"/>
      <c r="CM112" s="2"/>
      <c r="CN112" s="2"/>
      <c r="CS112" s="351">
        <v>3</v>
      </c>
      <c r="CU112" s="12" t="str">
        <f>IFERROR(IF(VLOOKUP($E108,CT105:CY110,3,0)="なし","",VLOOKUP($E108,CT105:CY110,3,0)),"")</f>
        <v/>
      </c>
      <c r="CV112" s="12" t="str">
        <f>IFERROR(IF(VLOOKUP($E110,CT105:CY110,3,0)="なし","",VLOOKUP($E110,CT105:CY110,3,0)),"")</f>
        <v/>
      </c>
      <c r="CW112" s="12" t="str">
        <f>IFERROR(IF(VLOOKUP($E112,CT105:CY110,3,0)="なし","",VLOOKUP($E112,CT105:CY110,3,0)),"")</f>
        <v/>
      </c>
      <c r="CX112" s="12" t="str">
        <f>IFERROR(IF(VLOOKUP($E114,CT105:CY110,3,0)="なし","",VLOOKUP($E114,CT105:CY110,3,0)),"")</f>
        <v/>
      </c>
      <c r="CY112" s="12" t="str">
        <f>IFERROR(IF(VLOOKUP($E116,CT105:CY110,3,0)="なし","",VLOOKUP($E116,CT105:CY110,3,0)),"")</f>
        <v/>
      </c>
    </row>
    <row r="113" spans="5:103" ht="11.25" customHeight="1" x14ac:dyDescent="0.2">
      <c r="E113" s="348"/>
      <c r="F113" s="349"/>
      <c r="G113" s="350"/>
      <c r="H113" s="112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4"/>
      <c r="X113" s="337"/>
      <c r="Y113" s="338"/>
      <c r="Z113" s="338"/>
      <c r="AA113" s="338"/>
      <c r="AB113" s="338"/>
      <c r="AC113" s="338"/>
      <c r="AD113" s="338"/>
      <c r="AE113" s="338"/>
      <c r="AF113" s="338"/>
      <c r="AG113" s="338"/>
      <c r="AH113" s="338"/>
      <c r="AI113" s="338"/>
      <c r="AJ113" s="339"/>
      <c r="AK113" s="337"/>
      <c r="AL113" s="338"/>
      <c r="AM113" s="338"/>
      <c r="AN113" s="338"/>
      <c r="AO113" s="338"/>
      <c r="AP113" s="338"/>
      <c r="AQ113" s="338"/>
      <c r="AR113" s="338"/>
      <c r="AS113" s="338"/>
      <c r="AT113" s="338"/>
      <c r="AU113" s="338"/>
      <c r="AV113" s="338"/>
      <c r="AW113" s="338"/>
      <c r="AX113" s="338"/>
      <c r="AY113" s="338"/>
      <c r="AZ113" s="338"/>
      <c r="BA113" s="338"/>
      <c r="BB113" s="338"/>
      <c r="BC113" s="338"/>
      <c r="BD113" s="338"/>
      <c r="BE113" s="338"/>
      <c r="BF113" s="338"/>
      <c r="BG113" s="339"/>
      <c r="BH113" s="337"/>
      <c r="BI113" s="338"/>
      <c r="BJ113" s="338"/>
      <c r="BK113" s="338"/>
      <c r="BL113" s="338"/>
      <c r="BM113" s="338"/>
      <c r="BN113" s="338"/>
      <c r="BO113" s="338"/>
      <c r="BP113" s="338"/>
      <c r="BQ113" s="338"/>
      <c r="BR113" s="338"/>
      <c r="BS113" s="338"/>
      <c r="BT113" s="338"/>
      <c r="BU113" s="338"/>
      <c r="BV113" s="338"/>
      <c r="BW113" s="338"/>
      <c r="BX113" s="338"/>
      <c r="BY113" s="338"/>
      <c r="BZ113" s="338"/>
      <c r="CA113" s="338"/>
      <c r="CB113" s="338"/>
      <c r="CC113" s="339"/>
      <c r="CD113" s="343"/>
      <c r="CE113" s="206"/>
      <c r="CF113" s="206"/>
      <c r="CG113" s="206"/>
      <c r="CH113" s="206"/>
      <c r="CI113" s="206"/>
      <c r="CJ113" s="206"/>
      <c r="CK113" s="344"/>
      <c r="CL113" s="23"/>
      <c r="CM113" s="2"/>
      <c r="CN113" s="2"/>
      <c r="CS113" s="352"/>
      <c r="CU113" s="12" t="str">
        <f>IFERROR(IF(VLOOKUP($E108,CT105:CY110,4,0)="なし","",VLOOKUP($E108,CT105:CY110,4,0)),"")</f>
        <v/>
      </c>
      <c r="CV113" s="12" t="str">
        <f>IFERROR(IF(VLOOKUP($E110,CT105:CY110,4,0)="なし","",VLOOKUP($E110,CT105:CY110,4,0)),"")</f>
        <v/>
      </c>
      <c r="CW113" s="12" t="str">
        <f>IFERROR(IF(VLOOKUP($E112,CT105:CY110,4,0)="なし","",VLOOKUP($E112,CT105:CY110,4,0)),"")</f>
        <v/>
      </c>
      <c r="CX113" s="12" t="str">
        <f>IFERROR(IF(VLOOKUP($E114,CT105:CY110,4,0)="なし","",VLOOKUP($E114,CT105:CY110,4,0)),"")</f>
        <v/>
      </c>
      <c r="CY113" s="12" t="str">
        <f>IFERROR(IF(VLOOKUP($E116,CT105:CY110,4,0)="なし","",VLOOKUP($E116,CT105:CY110,4,0)),"")</f>
        <v/>
      </c>
    </row>
    <row r="114" spans="5:103" ht="11.25" customHeight="1" x14ac:dyDescent="0.2">
      <c r="E114" s="345"/>
      <c r="F114" s="346"/>
      <c r="G114" s="347"/>
      <c r="H114" s="106" t="str">
        <f>(IF(OR($E114="■番号■",$E114=""),"",VLOOKUP($E114,CT105:CU110,2,FALSE)))</f>
        <v/>
      </c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8"/>
      <c r="X114" s="334"/>
      <c r="Y114" s="335"/>
      <c r="Z114" s="335"/>
      <c r="AA114" s="335"/>
      <c r="AB114" s="335"/>
      <c r="AC114" s="335"/>
      <c r="AD114" s="335"/>
      <c r="AE114" s="335"/>
      <c r="AF114" s="335"/>
      <c r="AG114" s="335"/>
      <c r="AH114" s="335"/>
      <c r="AI114" s="335"/>
      <c r="AJ114" s="336"/>
      <c r="AK114" s="334"/>
      <c r="AL114" s="335"/>
      <c r="AM114" s="335"/>
      <c r="AN114" s="335"/>
      <c r="AO114" s="335"/>
      <c r="AP114" s="335"/>
      <c r="AQ114" s="335"/>
      <c r="AR114" s="335"/>
      <c r="AS114" s="335"/>
      <c r="AT114" s="335"/>
      <c r="AU114" s="335"/>
      <c r="AV114" s="335"/>
      <c r="AW114" s="335"/>
      <c r="AX114" s="335"/>
      <c r="AY114" s="335"/>
      <c r="AZ114" s="335"/>
      <c r="BA114" s="335"/>
      <c r="BB114" s="335"/>
      <c r="BC114" s="335"/>
      <c r="BD114" s="335"/>
      <c r="BE114" s="335"/>
      <c r="BF114" s="335"/>
      <c r="BG114" s="336"/>
      <c r="BH114" s="334"/>
      <c r="BI114" s="335"/>
      <c r="BJ114" s="335"/>
      <c r="BK114" s="335"/>
      <c r="BL114" s="335"/>
      <c r="BM114" s="335"/>
      <c r="BN114" s="335"/>
      <c r="BO114" s="335"/>
      <c r="BP114" s="335"/>
      <c r="BQ114" s="335"/>
      <c r="BR114" s="335"/>
      <c r="BS114" s="335"/>
      <c r="BT114" s="335"/>
      <c r="BU114" s="335"/>
      <c r="BV114" s="335"/>
      <c r="BW114" s="335"/>
      <c r="BX114" s="335"/>
      <c r="BY114" s="335"/>
      <c r="BZ114" s="335"/>
      <c r="CA114" s="335"/>
      <c r="CB114" s="335"/>
      <c r="CC114" s="336"/>
      <c r="CD114" s="340"/>
      <c r="CE114" s="341"/>
      <c r="CF114" s="341"/>
      <c r="CG114" s="341"/>
      <c r="CH114" s="341"/>
      <c r="CI114" s="341"/>
      <c r="CJ114" s="341"/>
      <c r="CK114" s="342"/>
      <c r="CL114" s="23"/>
      <c r="CM114" s="2"/>
      <c r="CN114" s="2"/>
      <c r="CS114" s="351">
        <v>4</v>
      </c>
      <c r="CU114" s="12" t="str">
        <f>IFERROR(IF(VLOOKUP($E108,CT105:CY110,5,0)="なし","",VLOOKUP($E108,CT105:CY110,5,0)),"")</f>
        <v/>
      </c>
      <c r="CV114" s="12" t="str">
        <f>IFERROR(IF(VLOOKUP($E110,CT105:CY110,5,0)="なし","",VLOOKUP($E110,CT105:CY110,5,0)),"")</f>
        <v/>
      </c>
      <c r="CW114" s="12" t="str">
        <f>IFERROR(IF(VLOOKUP($E112,CT105:CY110,5,0)="なし","",VLOOKUP($E112,CT105:CY110,5,0)),"")</f>
        <v/>
      </c>
      <c r="CX114" s="12" t="str">
        <f>IFERROR(IF(VLOOKUP($E114,CT105:CY110,5,0)="なし","",VLOOKUP($E114,CT105:CY110,5,0)),"")</f>
        <v/>
      </c>
      <c r="CY114" s="12" t="str">
        <f>IFERROR(IF(VLOOKUP($E116,CT105:CY110,5,0)="なし","",VLOOKUP($E116,CT105:CY110,5,0)),"")</f>
        <v/>
      </c>
    </row>
    <row r="115" spans="5:103" ht="11.25" customHeight="1" x14ac:dyDescent="0.2">
      <c r="E115" s="348"/>
      <c r="F115" s="349"/>
      <c r="G115" s="350"/>
      <c r="H115" s="112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4"/>
      <c r="X115" s="337"/>
      <c r="Y115" s="338"/>
      <c r="Z115" s="338"/>
      <c r="AA115" s="338"/>
      <c r="AB115" s="338"/>
      <c r="AC115" s="338"/>
      <c r="AD115" s="338"/>
      <c r="AE115" s="338"/>
      <c r="AF115" s="338"/>
      <c r="AG115" s="338"/>
      <c r="AH115" s="338"/>
      <c r="AI115" s="338"/>
      <c r="AJ115" s="339"/>
      <c r="AK115" s="337"/>
      <c r="AL115" s="338"/>
      <c r="AM115" s="338"/>
      <c r="AN115" s="338"/>
      <c r="AO115" s="338"/>
      <c r="AP115" s="338"/>
      <c r="AQ115" s="338"/>
      <c r="AR115" s="338"/>
      <c r="AS115" s="338"/>
      <c r="AT115" s="338"/>
      <c r="AU115" s="338"/>
      <c r="AV115" s="338"/>
      <c r="AW115" s="338"/>
      <c r="AX115" s="338"/>
      <c r="AY115" s="338"/>
      <c r="AZ115" s="338"/>
      <c r="BA115" s="338"/>
      <c r="BB115" s="338"/>
      <c r="BC115" s="338"/>
      <c r="BD115" s="338"/>
      <c r="BE115" s="338"/>
      <c r="BF115" s="338"/>
      <c r="BG115" s="339"/>
      <c r="BH115" s="337"/>
      <c r="BI115" s="338"/>
      <c r="BJ115" s="338"/>
      <c r="BK115" s="338"/>
      <c r="BL115" s="338"/>
      <c r="BM115" s="338"/>
      <c r="BN115" s="338"/>
      <c r="BO115" s="338"/>
      <c r="BP115" s="338"/>
      <c r="BQ115" s="338"/>
      <c r="BR115" s="338"/>
      <c r="BS115" s="338"/>
      <c r="BT115" s="338"/>
      <c r="BU115" s="338"/>
      <c r="BV115" s="338"/>
      <c r="BW115" s="338"/>
      <c r="BX115" s="338"/>
      <c r="BY115" s="338"/>
      <c r="BZ115" s="338"/>
      <c r="CA115" s="338"/>
      <c r="CB115" s="338"/>
      <c r="CC115" s="339"/>
      <c r="CD115" s="343"/>
      <c r="CE115" s="206"/>
      <c r="CF115" s="206"/>
      <c r="CG115" s="206"/>
      <c r="CH115" s="206"/>
      <c r="CI115" s="206"/>
      <c r="CJ115" s="206"/>
      <c r="CK115" s="344"/>
      <c r="CL115" s="23"/>
      <c r="CM115" s="2"/>
      <c r="CN115" s="2"/>
      <c r="CS115" s="352"/>
      <c r="CU115" s="12" t="str">
        <f>IFERROR(IF(VLOOKUP($E108,CT105:CY110,6,0)="なし","",VLOOKUP($E108,CT105:CY110,6,0)),"")</f>
        <v/>
      </c>
      <c r="CV115" s="12" t="str">
        <f>IFERROR(IF(VLOOKUP($E110,CT105:CY110,6,0)="なし","",VLOOKUP($E110,CT105:CY110,6,0)),"")</f>
        <v/>
      </c>
      <c r="CW115" s="12" t="str">
        <f>IFERROR(IF(VLOOKUP($E112,CT105:CY110,6,0)="なし","",VLOOKUP($E112,CT105:CY110,6,0)),"")</f>
        <v/>
      </c>
      <c r="CX115" s="12" t="str">
        <f>IFERROR(IF(VLOOKUP($E114,CT105:CY110,6,0)="なし","",VLOOKUP($E114,CT105:CY110,6,0)),"")</f>
        <v/>
      </c>
      <c r="CY115" s="12" t="str">
        <f>IFERROR(IF(VLOOKUP($E116,CT105:CY110,6,0)="なし","",VLOOKUP($E116,CT105:CY110,6,0)),"")</f>
        <v/>
      </c>
    </row>
    <row r="116" spans="5:103" ht="11.25" customHeight="1" x14ac:dyDescent="0.2">
      <c r="E116" s="345"/>
      <c r="F116" s="346"/>
      <c r="G116" s="347"/>
      <c r="H116" s="106" t="str">
        <f>(IF(OR($E116="■番号■",$E116=""),"",VLOOKUP($E116,CT105:CU110,2,FALSE)))</f>
        <v/>
      </c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8"/>
      <c r="X116" s="334"/>
      <c r="Y116" s="335"/>
      <c r="Z116" s="335"/>
      <c r="AA116" s="335"/>
      <c r="AB116" s="335"/>
      <c r="AC116" s="335"/>
      <c r="AD116" s="335"/>
      <c r="AE116" s="335"/>
      <c r="AF116" s="335"/>
      <c r="AG116" s="335"/>
      <c r="AH116" s="335"/>
      <c r="AI116" s="335"/>
      <c r="AJ116" s="336"/>
      <c r="AK116" s="334"/>
      <c r="AL116" s="335"/>
      <c r="AM116" s="335"/>
      <c r="AN116" s="335"/>
      <c r="AO116" s="335"/>
      <c r="AP116" s="335"/>
      <c r="AQ116" s="335"/>
      <c r="AR116" s="335"/>
      <c r="AS116" s="335"/>
      <c r="AT116" s="335"/>
      <c r="AU116" s="335"/>
      <c r="AV116" s="335"/>
      <c r="AW116" s="335"/>
      <c r="AX116" s="335"/>
      <c r="AY116" s="335"/>
      <c r="AZ116" s="335"/>
      <c r="BA116" s="335"/>
      <c r="BB116" s="335"/>
      <c r="BC116" s="335"/>
      <c r="BD116" s="335"/>
      <c r="BE116" s="335"/>
      <c r="BF116" s="335"/>
      <c r="BG116" s="336"/>
      <c r="BH116" s="334"/>
      <c r="BI116" s="335"/>
      <c r="BJ116" s="335"/>
      <c r="BK116" s="335"/>
      <c r="BL116" s="335"/>
      <c r="BM116" s="335"/>
      <c r="BN116" s="335"/>
      <c r="BO116" s="335"/>
      <c r="BP116" s="335"/>
      <c r="BQ116" s="335"/>
      <c r="BR116" s="335"/>
      <c r="BS116" s="335"/>
      <c r="BT116" s="335"/>
      <c r="BU116" s="335"/>
      <c r="BV116" s="335"/>
      <c r="BW116" s="335"/>
      <c r="BX116" s="335"/>
      <c r="BY116" s="335"/>
      <c r="BZ116" s="335"/>
      <c r="CA116" s="335"/>
      <c r="CB116" s="335"/>
      <c r="CC116" s="336"/>
      <c r="CD116" s="340"/>
      <c r="CE116" s="341"/>
      <c r="CF116" s="341"/>
      <c r="CG116" s="341"/>
      <c r="CH116" s="341"/>
      <c r="CI116" s="341"/>
      <c r="CJ116" s="341"/>
      <c r="CK116" s="342"/>
      <c r="CL116" s="23"/>
      <c r="CM116" s="2"/>
      <c r="CN116" s="2"/>
      <c r="CS116" s="351">
        <v>5</v>
      </c>
    </row>
    <row r="117" spans="5:103" ht="11.25" customHeight="1" x14ac:dyDescent="0.2">
      <c r="E117" s="348"/>
      <c r="F117" s="349"/>
      <c r="G117" s="350"/>
      <c r="H117" s="112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4"/>
      <c r="X117" s="337"/>
      <c r="Y117" s="338"/>
      <c r="Z117" s="338"/>
      <c r="AA117" s="338"/>
      <c r="AB117" s="338"/>
      <c r="AC117" s="338"/>
      <c r="AD117" s="338"/>
      <c r="AE117" s="338"/>
      <c r="AF117" s="338"/>
      <c r="AG117" s="338"/>
      <c r="AH117" s="338"/>
      <c r="AI117" s="338"/>
      <c r="AJ117" s="339"/>
      <c r="AK117" s="337"/>
      <c r="AL117" s="338"/>
      <c r="AM117" s="338"/>
      <c r="AN117" s="338"/>
      <c r="AO117" s="338"/>
      <c r="AP117" s="338"/>
      <c r="AQ117" s="338"/>
      <c r="AR117" s="338"/>
      <c r="AS117" s="338"/>
      <c r="AT117" s="338"/>
      <c r="AU117" s="338"/>
      <c r="AV117" s="338"/>
      <c r="AW117" s="338"/>
      <c r="AX117" s="338"/>
      <c r="AY117" s="338"/>
      <c r="AZ117" s="338"/>
      <c r="BA117" s="338"/>
      <c r="BB117" s="338"/>
      <c r="BC117" s="338"/>
      <c r="BD117" s="338"/>
      <c r="BE117" s="338"/>
      <c r="BF117" s="338"/>
      <c r="BG117" s="339"/>
      <c r="BH117" s="337"/>
      <c r="BI117" s="338"/>
      <c r="BJ117" s="338"/>
      <c r="BK117" s="338"/>
      <c r="BL117" s="338"/>
      <c r="BM117" s="338"/>
      <c r="BN117" s="338"/>
      <c r="BO117" s="338"/>
      <c r="BP117" s="338"/>
      <c r="BQ117" s="338"/>
      <c r="BR117" s="338"/>
      <c r="BS117" s="338"/>
      <c r="BT117" s="338"/>
      <c r="BU117" s="338"/>
      <c r="BV117" s="338"/>
      <c r="BW117" s="338"/>
      <c r="BX117" s="338"/>
      <c r="BY117" s="338"/>
      <c r="BZ117" s="338"/>
      <c r="CA117" s="338"/>
      <c r="CB117" s="338"/>
      <c r="CC117" s="339"/>
      <c r="CD117" s="343"/>
      <c r="CE117" s="206"/>
      <c r="CF117" s="206"/>
      <c r="CG117" s="206"/>
      <c r="CH117" s="206"/>
      <c r="CI117" s="206"/>
      <c r="CJ117" s="206"/>
      <c r="CK117" s="344"/>
      <c r="CL117" s="23"/>
      <c r="CM117" s="2"/>
      <c r="CN117" s="2"/>
      <c r="CS117" s="352"/>
    </row>
    <row r="118" spans="5:103" ht="7.5" customHeight="1" x14ac:dyDescent="0.2">
      <c r="CL118" s="23"/>
      <c r="CM118" s="2"/>
      <c r="CN118" s="2"/>
    </row>
    <row r="119" spans="5:103" ht="7.5" customHeight="1" x14ac:dyDescent="0.2">
      <c r="CL119" s="23"/>
      <c r="CM119" s="2"/>
      <c r="CN119" s="2"/>
    </row>
    <row r="120" spans="5:103" ht="7.5" customHeight="1" x14ac:dyDescent="0.2">
      <c r="CL120" s="23"/>
      <c r="CM120" s="2"/>
      <c r="CN120" s="2"/>
    </row>
    <row r="121" spans="5:103" ht="7.5" customHeight="1" x14ac:dyDescent="0.2">
      <c r="CL121" s="23"/>
      <c r="CM121" s="2"/>
      <c r="CN121" s="2"/>
    </row>
    <row r="122" spans="5:103" ht="7.5" customHeight="1" x14ac:dyDescent="0.2">
      <c r="CL122" s="23"/>
      <c r="CM122" s="2"/>
      <c r="CN122" s="2"/>
    </row>
    <row r="123" spans="5:103" ht="8.15" customHeight="1" x14ac:dyDescent="0.2">
      <c r="CL123" s="23"/>
      <c r="CM123" s="2"/>
      <c r="CN123" s="2"/>
    </row>
    <row r="124" spans="5:103" ht="8.15" customHeight="1" x14ac:dyDescent="0.2">
      <c r="CL124" s="89"/>
      <c r="CM124" s="2"/>
      <c r="CN124" s="2"/>
    </row>
    <row r="125" spans="5:103" ht="8.15" customHeight="1" x14ac:dyDescent="0.2">
      <c r="CL125" s="23"/>
      <c r="CM125" s="2"/>
      <c r="CN125" s="2"/>
    </row>
    <row r="126" spans="5:103" ht="8.15" hidden="1" customHeight="1" x14ac:dyDescent="0.2">
      <c r="CL126" s="23"/>
      <c r="CM126" s="2"/>
      <c r="CN126" s="2"/>
    </row>
    <row r="127" spans="5:103" ht="8.15" hidden="1" customHeight="1" x14ac:dyDescent="0.2"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"/>
      <c r="CN127" s="2"/>
    </row>
    <row r="128" spans="5:103" ht="8.15" hidden="1" customHeight="1" x14ac:dyDescent="0.2"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"/>
      <c r="CN128" s="2"/>
    </row>
    <row r="129" spans="5:92" ht="8.15" hidden="1" customHeight="1" x14ac:dyDescent="0.2"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"/>
      <c r="CN129" s="2"/>
    </row>
    <row r="130" spans="5:92" ht="8.15" hidden="1" customHeight="1" x14ac:dyDescent="0.2"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"/>
      <c r="CN130" s="2"/>
    </row>
    <row r="131" spans="5:92" ht="8.15" hidden="1" customHeight="1" x14ac:dyDescent="0.2"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"/>
      <c r="CN131" s="2"/>
    </row>
    <row r="132" spans="5:92" ht="8.15" hidden="1" customHeight="1" x14ac:dyDescent="0.2"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"/>
      <c r="CN132" s="2"/>
    </row>
    <row r="133" spans="5:92" ht="8.15" hidden="1" customHeight="1" x14ac:dyDescent="0.2"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"/>
      <c r="CN133" s="2"/>
    </row>
    <row r="134" spans="5:92" ht="5.5" hidden="1" customHeight="1" x14ac:dyDescent="0.2"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89"/>
      <c r="CM134" s="2"/>
      <c r="CN134" s="2"/>
    </row>
    <row r="135" spans="5:92" ht="5.5" hidden="1" customHeight="1" x14ac:dyDescent="0.2"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"/>
      <c r="CN135" s="2"/>
    </row>
    <row r="136" spans="5:92" ht="5.5" hidden="1" customHeight="1" x14ac:dyDescent="0.2"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"/>
      <c r="CN136" s="2"/>
    </row>
    <row r="137" spans="5:92" ht="5.5" hidden="1" customHeight="1" x14ac:dyDescent="0.2"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"/>
      <c r="CN137" s="2"/>
    </row>
    <row r="138" spans="5:92" ht="5.5" hidden="1" customHeight="1" x14ac:dyDescent="0.2"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"/>
      <c r="CN138" s="2"/>
    </row>
    <row r="139" spans="5:92" ht="5.5" hidden="1" customHeight="1" x14ac:dyDescent="0.2"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"/>
      <c r="CN139" s="2"/>
    </row>
    <row r="140" spans="5:92" ht="5.5" hidden="1" customHeight="1" x14ac:dyDescent="0.2"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"/>
      <c r="CN140" s="2"/>
    </row>
    <row r="141" spans="5:92" ht="5.5" hidden="1" customHeight="1" x14ac:dyDescent="0.2"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"/>
      <c r="CN141" s="2"/>
    </row>
    <row r="142" spans="5:92" ht="5.5" hidden="1" customHeight="1" x14ac:dyDescent="0.2"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"/>
      <c r="CN142" s="2"/>
    </row>
    <row r="143" spans="5:92" ht="5.5" hidden="1" customHeight="1" x14ac:dyDescent="0.2"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"/>
      <c r="CN143" s="2"/>
    </row>
    <row r="144" spans="5:92" ht="5.5" hidden="1" customHeight="1" x14ac:dyDescent="0.2"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"/>
      <c r="CN144" s="2"/>
    </row>
    <row r="145" spans="5:92" ht="5.5" hidden="1" customHeight="1" x14ac:dyDescent="0.2"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"/>
      <c r="CN145" s="2"/>
    </row>
    <row r="146" spans="5:92" ht="5.5" hidden="1" customHeight="1" x14ac:dyDescent="0.2"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"/>
      <c r="CN146" s="2"/>
    </row>
    <row r="147" spans="5:92" ht="5.5" hidden="1" customHeight="1" x14ac:dyDescent="0.2"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"/>
      <c r="CN147" s="2"/>
    </row>
    <row r="148" spans="5:92" ht="5.5" hidden="1" customHeight="1" x14ac:dyDescent="0.2"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"/>
      <c r="CN148" s="2"/>
    </row>
    <row r="149" spans="5:92" ht="5.5" hidden="1" customHeight="1" x14ac:dyDescent="0.2"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"/>
      <c r="CN149" s="2"/>
    </row>
    <row r="150" spans="5:92" ht="5.5" hidden="1" customHeight="1" x14ac:dyDescent="0.2"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</row>
    <row r="151" spans="5:92" ht="8.15" hidden="1" customHeight="1" x14ac:dyDescent="0.2"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</row>
    <row r="152" spans="5:92" ht="8.15" hidden="1" customHeight="1" x14ac:dyDescent="0.2"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</row>
    <row r="153" spans="5:92" ht="8.15" hidden="1" customHeight="1" x14ac:dyDescent="0.2"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</row>
    <row r="154" spans="5:92" ht="8.15" hidden="1" customHeight="1" x14ac:dyDescent="0.2"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</row>
    <row r="155" spans="5:92" ht="8.15" hidden="1" customHeight="1" x14ac:dyDescent="0.2"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</row>
    <row r="156" spans="5:92" ht="8.15" hidden="1" customHeight="1" x14ac:dyDescent="0.2"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</row>
    <row r="157" spans="5:92" ht="8.15" hidden="1" customHeight="1" x14ac:dyDescent="0.2"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</row>
    <row r="158" spans="5:92" ht="8.15" hidden="1" customHeight="1" x14ac:dyDescent="0.2"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</row>
    <row r="159" spans="5:92" ht="8.15" hidden="1" customHeight="1" x14ac:dyDescent="0.2"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</row>
    <row r="160" spans="5:92" ht="8.15" hidden="1" customHeight="1" x14ac:dyDescent="0.2"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</row>
    <row r="161" spans="5:89" ht="8.15" hidden="1" customHeight="1" x14ac:dyDescent="0.2"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</row>
    <row r="162" spans="5:89" ht="8.15" hidden="1" customHeight="1" x14ac:dyDescent="0.2"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</row>
    <row r="163" spans="5:89" ht="8.15" hidden="1" customHeight="1" x14ac:dyDescent="0.2"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</row>
    <row r="164" spans="5:89" ht="8.15" hidden="1" customHeight="1" x14ac:dyDescent="0.2"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</row>
    <row r="165" spans="5:89" ht="8.15" hidden="1" customHeight="1" x14ac:dyDescent="0.2"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</row>
    <row r="166" spans="5:89" ht="8.15" hidden="1" customHeight="1" x14ac:dyDescent="0.2"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</row>
    <row r="167" spans="5:89" ht="8.15" hidden="1" customHeight="1" x14ac:dyDescent="0.2"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</row>
    <row r="168" spans="5:89" ht="8.15" hidden="1" customHeight="1" x14ac:dyDescent="0.2"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</row>
    <row r="169" spans="5:89" ht="8.15" hidden="1" customHeight="1" x14ac:dyDescent="0.2"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</row>
    <row r="170" spans="5:89" ht="8.15" hidden="1" customHeight="1" x14ac:dyDescent="0.2"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</row>
    <row r="171" spans="5:89" ht="8.15" hidden="1" customHeight="1" x14ac:dyDescent="0.2"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</row>
    <row r="172" spans="5:89" ht="8.15" hidden="1" customHeight="1" x14ac:dyDescent="0.2"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</row>
    <row r="173" spans="5:89" ht="8.15" hidden="1" customHeight="1" x14ac:dyDescent="0.2"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</row>
    <row r="174" spans="5:89" ht="8.15" hidden="1" customHeight="1" x14ac:dyDescent="0.2"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</row>
    <row r="175" spans="5:89" ht="8.15" hidden="1" customHeight="1" x14ac:dyDescent="0.2"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</row>
    <row r="176" spans="5:89" ht="8.15" hidden="1" customHeight="1" x14ac:dyDescent="0.2"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</row>
    <row r="177" spans="5:89" ht="8.15" hidden="1" customHeight="1" x14ac:dyDescent="0.2"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</row>
    <row r="178" spans="5:89" ht="8.15" hidden="1" customHeight="1" x14ac:dyDescent="0.2"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</row>
    <row r="179" spans="5:89" ht="8.15" hidden="1" customHeight="1" x14ac:dyDescent="0.2"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</row>
    <row r="180" spans="5:89" ht="8.15" hidden="1" customHeight="1" x14ac:dyDescent="0.2"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</row>
    <row r="181" spans="5:89" ht="8.15" hidden="1" customHeight="1" x14ac:dyDescent="0.2"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</row>
    <row r="182" spans="5:89" ht="8.15" hidden="1" customHeight="1" x14ac:dyDescent="0.2"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</row>
    <row r="183" spans="5:89" ht="8.15" hidden="1" customHeight="1" x14ac:dyDescent="0.2"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</row>
    <row r="184" spans="5:89" ht="8.15" hidden="1" customHeight="1" x14ac:dyDescent="0.2"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</row>
    <row r="185" spans="5:89" ht="8.15" hidden="1" customHeight="1" x14ac:dyDescent="0.2"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</row>
    <row r="186" spans="5:89" ht="8.15" hidden="1" customHeight="1" x14ac:dyDescent="0.2"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</row>
    <row r="187" spans="5:89" ht="8.15" hidden="1" customHeight="1" x14ac:dyDescent="0.2"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</row>
    <row r="188" spans="5:89" ht="8.15" hidden="1" customHeight="1" x14ac:dyDescent="0.2"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</row>
    <row r="189" spans="5:89" ht="8.15" hidden="1" customHeight="1" x14ac:dyDescent="0.2"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</row>
    <row r="190" spans="5:89" ht="8.15" hidden="1" customHeight="1" x14ac:dyDescent="0.2"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</row>
    <row r="191" spans="5:89" ht="8.15" hidden="1" customHeight="1" x14ac:dyDescent="0.2"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</row>
    <row r="192" spans="5:89" ht="8.15" hidden="1" customHeight="1" x14ac:dyDescent="0.2"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</row>
    <row r="193" spans="5:89" ht="8.15" hidden="1" customHeight="1" x14ac:dyDescent="0.2"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</row>
    <row r="194" spans="5:89" ht="8.15" hidden="1" customHeight="1" x14ac:dyDescent="0.2"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</row>
    <row r="195" spans="5:89" ht="8.15" hidden="1" customHeight="1" x14ac:dyDescent="0.2"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</row>
    <row r="196" spans="5:89" ht="8.15" hidden="1" customHeight="1" x14ac:dyDescent="0.2"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</row>
    <row r="197" spans="5:89" ht="8.15" hidden="1" customHeight="1" x14ac:dyDescent="0.2"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</row>
    <row r="198" spans="5:89" ht="8.15" hidden="1" customHeight="1" x14ac:dyDescent="0.2"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</row>
    <row r="199" spans="5:89" ht="8.15" hidden="1" customHeight="1" x14ac:dyDescent="0.2"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</row>
    <row r="200" spans="5:89" ht="8.15" hidden="1" customHeight="1" x14ac:dyDescent="0.2"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</row>
    <row r="201" spans="5:89" ht="8.15" hidden="1" customHeight="1" x14ac:dyDescent="0.2"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</row>
    <row r="202" spans="5:89" ht="8.15" hidden="1" customHeight="1" x14ac:dyDescent="0.2"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</row>
    <row r="203" spans="5:89" ht="8.15" hidden="1" customHeight="1" x14ac:dyDescent="0.2"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</row>
    <row r="204" spans="5:89" ht="8.15" hidden="1" customHeight="1" x14ac:dyDescent="0.2"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</row>
    <row r="205" spans="5:89" ht="8.15" hidden="1" customHeight="1" x14ac:dyDescent="0.2"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</row>
    <row r="206" spans="5:89" ht="8.15" hidden="1" customHeight="1" x14ac:dyDescent="0.2"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</row>
    <row r="207" spans="5:89" ht="8.15" hidden="1" customHeight="1" x14ac:dyDescent="0.2"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</row>
    <row r="208" spans="5:89" ht="8.15" hidden="1" customHeight="1" x14ac:dyDescent="0.2"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</row>
    <row r="209" spans="5:89" ht="8.15" hidden="1" customHeight="1" x14ac:dyDescent="0.2"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</row>
    <row r="210" spans="5:89" ht="8.15" hidden="1" customHeight="1" x14ac:dyDescent="0.2"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</row>
    <row r="211" spans="5:89" ht="8.15" hidden="1" customHeight="1" x14ac:dyDescent="0.2"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</row>
    <row r="212" spans="5:89" ht="8.15" hidden="1" customHeight="1" x14ac:dyDescent="0.2"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</row>
    <row r="213" spans="5:89" ht="8.15" hidden="1" customHeight="1" x14ac:dyDescent="0.2"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</row>
    <row r="214" spans="5:89" ht="8.15" hidden="1" customHeight="1" x14ac:dyDescent="0.2"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</row>
    <row r="215" spans="5:89" ht="8.15" hidden="1" customHeight="1" x14ac:dyDescent="0.2"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</row>
    <row r="216" spans="5:89" ht="8.15" hidden="1" customHeight="1" x14ac:dyDescent="0.2"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</row>
    <row r="217" spans="5:89" ht="8.15" hidden="1" customHeight="1" x14ac:dyDescent="0.2"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</row>
    <row r="218" spans="5:89" ht="8.15" hidden="1" customHeight="1" x14ac:dyDescent="0.2"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</row>
    <row r="219" spans="5:89" ht="8.15" hidden="1" customHeight="1" x14ac:dyDescent="0.2"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</row>
    <row r="220" spans="5:89" ht="8.15" hidden="1" customHeight="1" x14ac:dyDescent="0.2"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</row>
    <row r="221" spans="5:89" ht="8.15" hidden="1" customHeight="1" x14ac:dyDescent="0.2"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</row>
    <row r="222" spans="5:89" ht="8.15" hidden="1" customHeight="1" x14ac:dyDescent="0.2"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  <c r="CE222" s="23"/>
      <c r="CF222" s="23"/>
      <c r="CG222" s="23"/>
      <c r="CH222" s="23"/>
      <c r="CI222" s="23"/>
      <c r="CJ222" s="23"/>
      <c r="CK222" s="23"/>
    </row>
    <row r="223" spans="5:89" ht="8.15" hidden="1" customHeight="1" x14ac:dyDescent="0.2"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  <c r="CE223" s="23"/>
      <c r="CF223" s="23"/>
      <c r="CG223" s="23"/>
      <c r="CH223" s="23"/>
      <c r="CI223" s="23"/>
      <c r="CJ223" s="23"/>
      <c r="CK223" s="23"/>
    </row>
    <row r="224" spans="5:89" ht="8.15" hidden="1" customHeight="1" x14ac:dyDescent="0.2"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</row>
    <row r="225" spans="5:89" ht="8.15" hidden="1" customHeight="1" x14ac:dyDescent="0.2"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  <c r="CE225" s="23"/>
      <c r="CF225" s="23"/>
      <c r="CG225" s="23"/>
      <c r="CH225" s="23"/>
      <c r="CI225" s="23"/>
      <c r="CJ225" s="23"/>
      <c r="CK225" s="23"/>
    </row>
    <row r="226" spans="5:89" ht="8.15" hidden="1" customHeight="1" x14ac:dyDescent="0.2"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</row>
    <row r="227" spans="5:89" ht="8.15" hidden="1" customHeight="1" x14ac:dyDescent="0.2"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</row>
    <row r="228" spans="5:89" ht="8.15" hidden="1" customHeight="1" x14ac:dyDescent="0.2"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  <c r="CA228" s="23"/>
      <c r="CB228" s="23"/>
      <c r="CC228" s="23"/>
      <c r="CD228" s="23"/>
      <c r="CE228" s="23"/>
      <c r="CF228" s="23"/>
      <c r="CG228" s="23"/>
      <c r="CH228" s="23"/>
      <c r="CI228" s="23"/>
      <c r="CJ228" s="23"/>
      <c r="CK228" s="23"/>
    </row>
    <row r="229" spans="5:89" ht="8.15" hidden="1" customHeight="1" x14ac:dyDescent="0.2"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  <c r="CE229" s="23"/>
      <c r="CF229" s="23"/>
      <c r="CG229" s="23"/>
      <c r="CH229" s="23"/>
      <c r="CI229" s="23"/>
      <c r="CJ229" s="23"/>
      <c r="CK229" s="23"/>
    </row>
    <row r="230" spans="5:89" ht="8.15" hidden="1" customHeight="1" x14ac:dyDescent="0.2"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  <c r="CE230" s="23"/>
      <c r="CF230" s="23"/>
      <c r="CG230" s="23"/>
      <c r="CH230" s="23"/>
      <c r="CI230" s="23"/>
      <c r="CJ230" s="23"/>
      <c r="CK230" s="23"/>
    </row>
    <row r="231" spans="5:89" ht="8.15" hidden="1" customHeight="1" x14ac:dyDescent="0.2"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  <c r="CE231" s="23"/>
      <c r="CF231" s="23"/>
      <c r="CG231" s="23"/>
      <c r="CH231" s="23"/>
      <c r="CI231" s="23"/>
      <c r="CJ231" s="23"/>
      <c r="CK231" s="23"/>
    </row>
    <row r="232" spans="5:89" ht="8.15" hidden="1" customHeight="1" x14ac:dyDescent="0.2"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  <c r="CE232" s="23"/>
      <c r="CF232" s="23"/>
      <c r="CG232" s="23"/>
      <c r="CH232" s="23"/>
      <c r="CI232" s="23"/>
      <c r="CJ232" s="23"/>
      <c r="CK232" s="23"/>
    </row>
    <row r="233" spans="5:89" ht="8.15" hidden="1" customHeight="1" x14ac:dyDescent="0.2"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  <c r="CB233" s="23"/>
      <c r="CC233" s="23"/>
      <c r="CD233" s="23"/>
      <c r="CE233" s="23"/>
      <c r="CF233" s="23"/>
      <c r="CG233" s="23"/>
      <c r="CH233" s="23"/>
      <c r="CI233" s="23"/>
      <c r="CJ233" s="23"/>
      <c r="CK233" s="23"/>
    </row>
    <row r="234" spans="5:89" ht="8.15" hidden="1" customHeight="1" x14ac:dyDescent="0.2"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  <c r="CE234" s="23"/>
      <c r="CF234" s="23"/>
      <c r="CG234" s="23"/>
      <c r="CH234" s="23"/>
      <c r="CI234" s="23"/>
      <c r="CJ234" s="23"/>
      <c r="CK234" s="23"/>
    </row>
    <row r="235" spans="5:89" ht="8.15" hidden="1" customHeight="1" x14ac:dyDescent="0.2"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  <c r="CE235" s="23"/>
      <c r="CF235" s="23"/>
      <c r="CG235" s="23"/>
      <c r="CH235" s="23"/>
      <c r="CI235" s="23"/>
      <c r="CJ235" s="23"/>
      <c r="CK235" s="23"/>
    </row>
    <row r="236" spans="5:89" ht="8.15" hidden="1" customHeight="1" x14ac:dyDescent="0.2"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  <c r="CE236" s="23"/>
      <c r="CF236" s="23"/>
      <c r="CG236" s="23"/>
      <c r="CH236" s="23"/>
      <c r="CI236" s="23"/>
      <c r="CJ236" s="23"/>
      <c r="CK236" s="23"/>
    </row>
    <row r="237" spans="5:89" ht="8.15" hidden="1" customHeight="1" x14ac:dyDescent="0.2"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  <c r="CE237" s="23"/>
      <c r="CF237" s="23"/>
      <c r="CG237" s="23"/>
      <c r="CH237" s="23"/>
      <c r="CI237" s="23"/>
      <c r="CJ237" s="23"/>
      <c r="CK237" s="23"/>
    </row>
    <row r="238" spans="5:89" ht="8.15" hidden="1" customHeight="1" x14ac:dyDescent="0.2"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  <c r="CA238" s="23"/>
      <c r="CB238" s="23"/>
      <c r="CC238" s="23"/>
      <c r="CD238" s="23"/>
      <c r="CE238" s="23"/>
      <c r="CF238" s="23"/>
      <c r="CG238" s="23"/>
      <c r="CH238" s="23"/>
      <c r="CI238" s="23"/>
      <c r="CJ238" s="23"/>
      <c r="CK238" s="23"/>
    </row>
    <row r="239" spans="5:89" ht="8.15" hidden="1" customHeight="1" x14ac:dyDescent="0.2"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  <c r="CE239" s="23"/>
      <c r="CF239" s="23"/>
      <c r="CG239" s="23"/>
      <c r="CH239" s="23"/>
      <c r="CI239" s="23"/>
      <c r="CJ239" s="23"/>
      <c r="CK239" s="23"/>
    </row>
    <row r="240" spans="5:89" ht="8.15" hidden="1" customHeight="1" x14ac:dyDescent="0.2"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  <c r="CA240" s="23"/>
      <c r="CB240" s="23"/>
      <c r="CC240" s="23"/>
      <c r="CD240" s="23"/>
      <c r="CE240" s="23"/>
      <c r="CF240" s="23"/>
      <c r="CG240" s="23"/>
      <c r="CH240" s="23"/>
      <c r="CI240" s="23"/>
      <c r="CJ240" s="23"/>
      <c r="CK240" s="23"/>
    </row>
    <row r="241" spans="5:89" ht="8.15" hidden="1" customHeight="1" x14ac:dyDescent="0.2"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  <c r="CA241" s="23"/>
      <c r="CB241" s="23"/>
      <c r="CC241" s="23"/>
      <c r="CD241" s="23"/>
      <c r="CE241" s="23"/>
      <c r="CF241" s="23"/>
      <c r="CG241" s="23"/>
      <c r="CH241" s="23"/>
      <c r="CI241" s="23"/>
      <c r="CJ241" s="23"/>
      <c r="CK241" s="23"/>
    </row>
    <row r="242" spans="5:89" ht="8.15" hidden="1" customHeight="1" x14ac:dyDescent="0.2"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  <c r="CE242" s="23"/>
      <c r="CF242" s="23"/>
      <c r="CG242" s="23"/>
      <c r="CH242" s="23"/>
      <c r="CI242" s="23"/>
      <c r="CJ242" s="23"/>
      <c r="CK242" s="23"/>
    </row>
    <row r="243" spans="5:89" ht="8.15" hidden="1" customHeight="1" x14ac:dyDescent="0.2"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  <c r="CE243" s="23"/>
      <c r="CF243" s="23"/>
      <c r="CG243" s="23"/>
      <c r="CH243" s="23"/>
      <c r="CI243" s="23"/>
      <c r="CJ243" s="23"/>
      <c r="CK243" s="23"/>
    </row>
    <row r="244" spans="5:89" ht="8.15" hidden="1" customHeight="1" x14ac:dyDescent="0.2"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  <c r="CA244" s="23"/>
      <c r="CB244" s="23"/>
      <c r="CC244" s="23"/>
      <c r="CD244" s="23"/>
      <c r="CE244" s="23"/>
      <c r="CF244" s="23"/>
      <c r="CG244" s="23"/>
      <c r="CH244" s="23"/>
      <c r="CI244" s="23"/>
      <c r="CJ244" s="23"/>
      <c r="CK244" s="23"/>
    </row>
    <row r="245" spans="5:89" ht="8.15" hidden="1" customHeight="1" x14ac:dyDescent="0.2"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  <c r="CA245" s="23"/>
      <c r="CB245" s="23"/>
      <c r="CC245" s="23"/>
      <c r="CD245" s="23"/>
      <c r="CE245" s="23"/>
      <c r="CF245" s="23"/>
      <c r="CG245" s="23"/>
      <c r="CH245" s="23"/>
      <c r="CI245" s="23"/>
      <c r="CJ245" s="23"/>
      <c r="CK245" s="23"/>
    </row>
    <row r="246" spans="5:89" ht="8.15" hidden="1" customHeight="1" x14ac:dyDescent="0.2"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  <c r="CA246" s="23"/>
      <c r="CB246" s="23"/>
      <c r="CC246" s="23"/>
      <c r="CD246" s="23"/>
      <c r="CE246" s="23"/>
      <c r="CF246" s="23"/>
      <c r="CG246" s="23"/>
      <c r="CH246" s="23"/>
      <c r="CI246" s="23"/>
      <c r="CJ246" s="23"/>
      <c r="CK246" s="23"/>
    </row>
    <row r="247" spans="5:89" ht="8.15" hidden="1" customHeight="1" x14ac:dyDescent="0.2"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  <c r="CA247" s="23"/>
      <c r="CB247" s="23"/>
      <c r="CC247" s="23"/>
      <c r="CD247" s="23"/>
      <c r="CE247" s="23"/>
      <c r="CF247" s="23"/>
      <c r="CG247" s="23"/>
      <c r="CH247" s="23"/>
      <c r="CI247" s="23"/>
      <c r="CJ247" s="23"/>
      <c r="CK247" s="23"/>
    </row>
    <row r="248" spans="5:89" ht="8.15" hidden="1" customHeight="1" x14ac:dyDescent="0.2"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  <c r="CA248" s="23"/>
      <c r="CB248" s="23"/>
      <c r="CC248" s="23"/>
      <c r="CD248" s="23"/>
      <c r="CE248" s="23"/>
      <c r="CF248" s="23"/>
      <c r="CG248" s="23"/>
      <c r="CH248" s="23"/>
      <c r="CI248" s="23"/>
      <c r="CJ248" s="23"/>
      <c r="CK248" s="23"/>
    </row>
    <row r="249" spans="5:89" ht="8.15" hidden="1" customHeight="1" x14ac:dyDescent="0.2"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  <c r="CA249" s="23"/>
      <c r="CB249" s="23"/>
      <c r="CC249" s="23"/>
      <c r="CD249" s="23"/>
      <c r="CE249" s="23"/>
      <c r="CF249" s="23"/>
      <c r="CG249" s="23"/>
      <c r="CH249" s="23"/>
      <c r="CI249" s="23"/>
      <c r="CJ249" s="23"/>
      <c r="CK249" s="23"/>
    </row>
    <row r="250" spans="5:89" ht="8.15" hidden="1" customHeight="1" x14ac:dyDescent="0.2"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  <c r="CA250" s="23"/>
      <c r="CB250" s="23"/>
      <c r="CC250" s="23"/>
      <c r="CD250" s="23"/>
      <c r="CE250" s="23"/>
      <c r="CF250" s="23"/>
      <c r="CG250" s="23"/>
      <c r="CH250" s="23"/>
      <c r="CI250" s="23"/>
      <c r="CJ250" s="23"/>
      <c r="CK250" s="23"/>
    </row>
    <row r="251" spans="5:89" ht="8.15" hidden="1" customHeight="1" x14ac:dyDescent="0.2"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  <c r="CE251" s="23"/>
      <c r="CF251" s="23"/>
      <c r="CG251" s="23"/>
      <c r="CH251" s="23"/>
      <c r="CI251" s="23"/>
      <c r="CJ251" s="23"/>
      <c r="CK251" s="23"/>
    </row>
    <row r="252" spans="5:89" ht="8.15" hidden="1" customHeight="1" x14ac:dyDescent="0.2"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  <c r="CA252" s="23"/>
      <c r="CB252" s="23"/>
      <c r="CC252" s="23"/>
      <c r="CD252" s="23"/>
      <c r="CE252" s="23"/>
      <c r="CF252" s="23"/>
      <c r="CG252" s="23"/>
      <c r="CH252" s="23"/>
      <c r="CI252" s="23"/>
      <c r="CJ252" s="23"/>
      <c r="CK252" s="23"/>
    </row>
    <row r="253" spans="5:89" ht="8.15" hidden="1" customHeight="1" x14ac:dyDescent="0.2"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  <c r="CA253" s="23"/>
      <c r="CB253" s="23"/>
      <c r="CC253" s="23"/>
      <c r="CD253" s="23"/>
      <c r="CE253" s="23"/>
      <c r="CF253" s="23"/>
      <c r="CG253" s="23"/>
      <c r="CH253" s="23"/>
      <c r="CI253" s="23"/>
      <c r="CJ253" s="23"/>
      <c r="CK253" s="23"/>
    </row>
    <row r="254" spans="5:89" ht="8.15" hidden="1" customHeight="1" x14ac:dyDescent="0.2"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  <c r="CA254" s="23"/>
      <c r="CB254" s="23"/>
      <c r="CC254" s="23"/>
      <c r="CD254" s="23"/>
      <c r="CE254" s="23"/>
      <c r="CF254" s="23"/>
      <c r="CG254" s="23"/>
      <c r="CH254" s="23"/>
      <c r="CI254" s="23"/>
      <c r="CJ254" s="23"/>
      <c r="CK254" s="23"/>
    </row>
    <row r="255" spans="5:89" ht="8.15" hidden="1" customHeight="1" x14ac:dyDescent="0.2"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  <c r="CA255" s="23"/>
      <c r="CB255" s="23"/>
      <c r="CC255" s="23"/>
      <c r="CD255" s="23"/>
      <c r="CE255" s="23"/>
      <c r="CF255" s="23"/>
      <c r="CG255" s="23"/>
      <c r="CH255" s="23"/>
      <c r="CI255" s="23"/>
      <c r="CJ255" s="23"/>
      <c r="CK255" s="23"/>
    </row>
    <row r="256" spans="5:89" ht="8.15" hidden="1" customHeight="1" x14ac:dyDescent="0.2"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  <c r="CA256" s="23"/>
      <c r="CB256" s="23"/>
      <c r="CC256" s="23"/>
      <c r="CD256" s="23"/>
      <c r="CE256" s="23"/>
      <c r="CF256" s="23"/>
      <c r="CG256" s="23"/>
      <c r="CH256" s="23"/>
      <c r="CI256" s="23"/>
      <c r="CJ256" s="23"/>
      <c r="CK256" s="23"/>
    </row>
    <row r="257" spans="5:89" ht="8.15" hidden="1" customHeight="1" x14ac:dyDescent="0.2"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  <c r="CA257" s="23"/>
      <c r="CB257" s="23"/>
      <c r="CC257" s="23"/>
      <c r="CD257" s="23"/>
      <c r="CE257" s="23"/>
      <c r="CF257" s="23"/>
      <c r="CG257" s="23"/>
      <c r="CH257" s="23"/>
      <c r="CI257" s="23"/>
      <c r="CJ257" s="23"/>
      <c r="CK257" s="23"/>
    </row>
    <row r="258" spans="5:89" ht="8.15" hidden="1" customHeight="1" x14ac:dyDescent="0.2"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  <c r="CA258" s="23"/>
      <c r="CB258" s="23"/>
      <c r="CC258" s="23"/>
      <c r="CD258" s="23"/>
      <c r="CE258" s="23"/>
      <c r="CF258" s="23"/>
      <c r="CG258" s="23"/>
      <c r="CH258" s="23"/>
      <c r="CI258" s="23"/>
      <c r="CJ258" s="23"/>
      <c r="CK258" s="23"/>
    </row>
    <row r="259" spans="5:89" ht="8.15" hidden="1" customHeight="1" x14ac:dyDescent="0.2"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  <c r="CA259" s="23"/>
      <c r="CB259" s="23"/>
      <c r="CC259" s="23"/>
      <c r="CD259" s="23"/>
      <c r="CE259" s="23"/>
      <c r="CF259" s="23"/>
      <c r="CG259" s="23"/>
      <c r="CH259" s="23"/>
      <c r="CI259" s="23"/>
      <c r="CJ259" s="23"/>
      <c r="CK259" s="23"/>
    </row>
    <row r="260" spans="5:89" ht="8.15" hidden="1" customHeight="1" x14ac:dyDescent="0.2"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  <c r="CA260" s="23"/>
      <c r="CB260" s="23"/>
      <c r="CC260" s="23"/>
      <c r="CD260" s="23"/>
      <c r="CE260" s="23"/>
      <c r="CF260" s="23"/>
      <c r="CG260" s="23"/>
      <c r="CH260" s="23"/>
      <c r="CI260" s="23"/>
      <c r="CJ260" s="23"/>
      <c r="CK260" s="23"/>
    </row>
    <row r="261" spans="5:89" ht="8.15" hidden="1" customHeight="1" x14ac:dyDescent="0.2"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  <c r="CA261" s="23"/>
      <c r="CB261" s="23"/>
      <c r="CC261" s="23"/>
      <c r="CD261" s="23"/>
      <c r="CE261" s="23"/>
      <c r="CF261" s="23"/>
      <c r="CG261" s="23"/>
      <c r="CH261" s="23"/>
      <c r="CI261" s="23"/>
      <c r="CJ261" s="23"/>
      <c r="CK261" s="23"/>
    </row>
    <row r="262" spans="5:89" ht="8.15" hidden="1" customHeight="1" x14ac:dyDescent="0.2"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  <c r="CA262" s="23"/>
      <c r="CB262" s="23"/>
      <c r="CC262" s="23"/>
      <c r="CD262" s="23"/>
      <c r="CE262" s="23"/>
      <c r="CF262" s="23"/>
      <c r="CG262" s="23"/>
      <c r="CH262" s="23"/>
      <c r="CI262" s="23"/>
      <c r="CJ262" s="23"/>
      <c r="CK262" s="23"/>
    </row>
    <row r="263" spans="5:89" ht="8.15" hidden="1" customHeight="1" x14ac:dyDescent="0.2"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  <c r="CA263" s="23"/>
      <c r="CB263" s="23"/>
      <c r="CC263" s="23"/>
      <c r="CD263" s="23"/>
      <c r="CE263" s="23"/>
      <c r="CF263" s="23"/>
      <c r="CG263" s="23"/>
      <c r="CH263" s="23"/>
      <c r="CI263" s="23"/>
      <c r="CJ263" s="23"/>
      <c r="CK263" s="23"/>
    </row>
    <row r="264" spans="5:89" ht="8.15" hidden="1" customHeight="1" x14ac:dyDescent="0.2"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  <c r="CA264" s="23"/>
      <c r="CB264" s="23"/>
      <c r="CC264" s="23"/>
      <c r="CD264" s="23"/>
      <c r="CE264" s="23"/>
      <c r="CF264" s="23"/>
      <c r="CG264" s="23"/>
      <c r="CH264" s="23"/>
      <c r="CI264" s="23"/>
      <c r="CJ264" s="23"/>
      <c r="CK264" s="23"/>
    </row>
    <row r="265" spans="5:89" ht="8.15" hidden="1" customHeight="1" x14ac:dyDescent="0.2"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  <c r="CA265" s="23"/>
      <c r="CB265" s="23"/>
      <c r="CC265" s="23"/>
      <c r="CD265" s="23"/>
      <c r="CE265" s="23"/>
      <c r="CF265" s="23"/>
      <c r="CG265" s="23"/>
      <c r="CH265" s="23"/>
      <c r="CI265" s="23"/>
      <c r="CJ265" s="23"/>
      <c r="CK265" s="23"/>
    </row>
    <row r="266" spans="5:89" ht="8.15" hidden="1" customHeight="1" x14ac:dyDescent="0.2"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  <c r="CA266" s="23"/>
      <c r="CB266" s="23"/>
      <c r="CC266" s="23"/>
      <c r="CD266" s="23"/>
      <c r="CE266" s="23"/>
      <c r="CF266" s="23"/>
      <c r="CG266" s="23"/>
      <c r="CH266" s="23"/>
      <c r="CI266" s="23"/>
      <c r="CJ266" s="23"/>
      <c r="CK266" s="23"/>
    </row>
    <row r="267" spans="5:89" ht="8.15" hidden="1" customHeight="1" x14ac:dyDescent="0.2"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  <c r="CA267" s="23"/>
      <c r="CB267" s="23"/>
      <c r="CC267" s="23"/>
      <c r="CD267" s="23"/>
      <c r="CE267" s="23"/>
      <c r="CF267" s="23"/>
      <c r="CG267" s="23"/>
      <c r="CH267" s="23"/>
      <c r="CI267" s="23"/>
      <c r="CJ267" s="23"/>
      <c r="CK267" s="23"/>
    </row>
    <row r="268" spans="5:89" ht="8.15" hidden="1" customHeight="1" x14ac:dyDescent="0.2"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  <c r="CA268" s="23"/>
      <c r="CB268" s="23"/>
      <c r="CC268" s="23"/>
      <c r="CD268" s="23"/>
      <c r="CE268" s="23"/>
      <c r="CF268" s="23"/>
      <c r="CG268" s="23"/>
      <c r="CH268" s="23"/>
      <c r="CI268" s="23"/>
      <c r="CJ268" s="23"/>
      <c r="CK268" s="23"/>
    </row>
    <row r="269" spans="5:89" ht="8.15" hidden="1" customHeight="1" x14ac:dyDescent="0.2"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  <c r="CA269" s="23"/>
      <c r="CB269" s="23"/>
      <c r="CC269" s="23"/>
      <c r="CD269" s="23"/>
      <c r="CE269" s="23"/>
      <c r="CF269" s="23"/>
      <c r="CG269" s="23"/>
      <c r="CH269" s="23"/>
      <c r="CI269" s="23"/>
      <c r="CJ269" s="23"/>
      <c r="CK269" s="23"/>
    </row>
    <row r="270" spans="5:89" ht="8.15" hidden="1" customHeight="1" x14ac:dyDescent="0.2"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  <c r="CA270" s="23"/>
      <c r="CB270" s="23"/>
      <c r="CC270" s="23"/>
      <c r="CD270" s="23"/>
      <c r="CE270" s="23"/>
      <c r="CF270" s="23"/>
      <c r="CG270" s="23"/>
      <c r="CH270" s="23"/>
      <c r="CI270" s="23"/>
      <c r="CJ270" s="23"/>
      <c r="CK270" s="23"/>
    </row>
    <row r="271" spans="5:89" ht="8.15" hidden="1" customHeight="1" x14ac:dyDescent="0.2"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  <c r="CB271" s="23"/>
      <c r="CC271" s="23"/>
      <c r="CD271" s="23"/>
      <c r="CE271" s="23"/>
      <c r="CF271" s="23"/>
      <c r="CG271" s="23"/>
      <c r="CH271" s="23"/>
      <c r="CI271" s="23"/>
      <c r="CJ271" s="23"/>
      <c r="CK271" s="23"/>
    </row>
    <row r="272" spans="5:89" ht="8.15" hidden="1" customHeight="1" x14ac:dyDescent="0.2"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  <c r="CB272" s="23"/>
      <c r="CC272" s="23"/>
      <c r="CD272" s="23"/>
      <c r="CE272" s="23"/>
      <c r="CF272" s="23"/>
      <c r="CG272" s="23"/>
      <c r="CH272" s="23"/>
      <c r="CI272" s="23"/>
      <c r="CJ272" s="23"/>
      <c r="CK272" s="23"/>
    </row>
    <row r="273" spans="5:89" ht="8.15" hidden="1" customHeight="1" x14ac:dyDescent="0.2"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  <c r="CA273" s="23"/>
      <c r="CB273" s="23"/>
      <c r="CC273" s="23"/>
      <c r="CD273" s="23"/>
      <c r="CE273" s="23"/>
      <c r="CF273" s="23"/>
      <c r="CG273" s="23"/>
      <c r="CH273" s="23"/>
      <c r="CI273" s="23"/>
      <c r="CJ273" s="23"/>
      <c r="CK273" s="23"/>
    </row>
    <row r="274" spans="5:89" ht="8.15" hidden="1" customHeight="1" x14ac:dyDescent="0.2"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  <c r="CA274" s="23"/>
      <c r="CB274" s="23"/>
      <c r="CC274" s="23"/>
      <c r="CD274" s="23"/>
      <c r="CE274" s="23"/>
      <c r="CF274" s="23"/>
      <c r="CG274" s="23"/>
      <c r="CH274" s="23"/>
      <c r="CI274" s="23"/>
      <c r="CJ274" s="23"/>
      <c r="CK274" s="23"/>
    </row>
    <row r="275" spans="5:89" ht="8.15" hidden="1" customHeight="1" x14ac:dyDescent="0.2"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  <c r="CA275" s="23"/>
      <c r="CB275" s="23"/>
      <c r="CC275" s="23"/>
      <c r="CD275" s="23"/>
      <c r="CE275" s="23"/>
      <c r="CF275" s="23"/>
      <c r="CG275" s="23"/>
      <c r="CH275" s="23"/>
      <c r="CI275" s="23"/>
      <c r="CJ275" s="23"/>
      <c r="CK275" s="23"/>
    </row>
    <row r="276" spans="5:89" ht="8.15" hidden="1" customHeight="1" x14ac:dyDescent="0.2"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  <c r="CA276" s="23"/>
      <c r="CB276" s="23"/>
      <c r="CC276" s="23"/>
      <c r="CD276" s="23"/>
      <c r="CE276" s="23"/>
      <c r="CF276" s="23"/>
      <c r="CG276" s="23"/>
      <c r="CH276" s="23"/>
      <c r="CI276" s="23"/>
      <c r="CJ276" s="23"/>
      <c r="CK276" s="23"/>
    </row>
    <row r="277" spans="5:89" ht="8.15" hidden="1" customHeight="1" x14ac:dyDescent="0.2"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  <c r="CA277" s="23"/>
      <c r="CB277" s="23"/>
      <c r="CC277" s="23"/>
      <c r="CD277" s="23"/>
      <c r="CE277" s="23"/>
      <c r="CF277" s="23"/>
      <c r="CG277" s="23"/>
      <c r="CH277" s="23"/>
      <c r="CI277" s="23"/>
      <c r="CJ277" s="23"/>
      <c r="CK277" s="23"/>
    </row>
    <row r="278" spans="5:89" ht="8.15" hidden="1" customHeight="1" x14ac:dyDescent="0.2"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  <c r="CA278" s="23"/>
      <c r="CB278" s="23"/>
      <c r="CC278" s="23"/>
      <c r="CD278" s="23"/>
      <c r="CE278" s="23"/>
      <c r="CF278" s="23"/>
      <c r="CG278" s="23"/>
      <c r="CH278" s="23"/>
      <c r="CI278" s="23"/>
      <c r="CJ278" s="23"/>
      <c r="CK278" s="23"/>
    </row>
    <row r="279" spans="5:89" ht="8.15" hidden="1" customHeight="1" x14ac:dyDescent="0.2"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  <c r="CA279" s="23"/>
      <c r="CB279" s="23"/>
      <c r="CC279" s="23"/>
      <c r="CD279" s="23"/>
      <c r="CE279" s="23"/>
      <c r="CF279" s="23"/>
      <c r="CG279" s="23"/>
      <c r="CH279" s="23"/>
      <c r="CI279" s="23"/>
      <c r="CJ279" s="23"/>
      <c r="CK279" s="23"/>
    </row>
    <row r="280" spans="5:89" ht="8.15" hidden="1" customHeight="1" x14ac:dyDescent="0.2"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  <c r="CA280" s="23"/>
      <c r="CB280" s="23"/>
      <c r="CC280" s="23"/>
      <c r="CD280" s="23"/>
      <c r="CE280" s="23"/>
      <c r="CF280" s="23"/>
      <c r="CG280" s="23"/>
      <c r="CH280" s="23"/>
      <c r="CI280" s="23"/>
      <c r="CJ280" s="23"/>
      <c r="CK280" s="23"/>
    </row>
    <row r="281" spans="5:89" ht="8.15" hidden="1" customHeight="1" x14ac:dyDescent="0.2"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  <c r="CA281" s="23"/>
      <c r="CB281" s="23"/>
      <c r="CC281" s="23"/>
      <c r="CD281" s="23"/>
      <c r="CE281" s="23"/>
      <c r="CF281" s="23"/>
      <c r="CG281" s="23"/>
      <c r="CH281" s="23"/>
      <c r="CI281" s="23"/>
      <c r="CJ281" s="23"/>
      <c r="CK281" s="23"/>
    </row>
    <row r="282" spans="5:89" ht="8.15" hidden="1" customHeight="1" x14ac:dyDescent="0.2"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  <c r="CA282" s="23"/>
      <c r="CB282" s="23"/>
      <c r="CC282" s="23"/>
      <c r="CD282" s="23"/>
      <c r="CE282" s="23"/>
      <c r="CF282" s="23"/>
      <c r="CG282" s="23"/>
      <c r="CH282" s="23"/>
      <c r="CI282" s="23"/>
      <c r="CJ282" s="23"/>
      <c r="CK282" s="23"/>
    </row>
    <row r="283" spans="5:89" ht="8.15" hidden="1" customHeight="1" x14ac:dyDescent="0.2"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  <c r="CA283" s="23"/>
      <c r="CB283" s="23"/>
      <c r="CC283" s="23"/>
      <c r="CD283" s="23"/>
      <c r="CE283" s="23"/>
      <c r="CF283" s="23"/>
      <c r="CG283" s="23"/>
      <c r="CH283" s="23"/>
      <c r="CI283" s="23"/>
      <c r="CJ283" s="23"/>
      <c r="CK283" s="23"/>
    </row>
    <row r="284" spans="5:89" ht="8.15" hidden="1" customHeight="1" x14ac:dyDescent="0.2"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  <c r="CA284" s="23"/>
      <c r="CB284" s="23"/>
      <c r="CC284" s="23"/>
      <c r="CD284" s="23"/>
      <c r="CE284" s="23"/>
      <c r="CF284" s="23"/>
      <c r="CG284" s="23"/>
      <c r="CH284" s="23"/>
      <c r="CI284" s="23"/>
      <c r="CJ284" s="23"/>
      <c r="CK284" s="23"/>
    </row>
    <row r="285" spans="5:89" ht="8.15" hidden="1" customHeight="1" x14ac:dyDescent="0.2"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  <c r="CA285" s="23"/>
      <c r="CB285" s="23"/>
      <c r="CC285" s="23"/>
      <c r="CD285" s="23"/>
      <c r="CE285" s="23"/>
      <c r="CF285" s="23"/>
      <c r="CG285" s="23"/>
      <c r="CH285" s="23"/>
      <c r="CI285" s="23"/>
      <c r="CJ285" s="23"/>
      <c r="CK285" s="23"/>
    </row>
    <row r="286" spans="5:89" ht="8.15" hidden="1" customHeight="1" x14ac:dyDescent="0.2"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  <c r="CA286" s="23"/>
      <c r="CB286" s="23"/>
      <c r="CC286" s="23"/>
      <c r="CD286" s="23"/>
      <c r="CE286" s="23"/>
      <c r="CF286" s="23"/>
      <c r="CG286" s="23"/>
      <c r="CH286" s="23"/>
      <c r="CI286" s="23"/>
      <c r="CJ286" s="23"/>
      <c r="CK286" s="23"/>
    </row>
    <row r="287" spans="5:89" ht="8.15" hidden="1" customHeight="1" x14ac:dyDescent="0.2"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  <c r="CA287" s="23"/>
      <c r="CB287" s="23"/>
      <c r="CC287" s="23"/>
      <c r="CD287" s="23"/>
      <c r="CE287" s="23"/>
      <c r="CF287" s="23"/>
      <c r="CG287" s="23"/>
      <c r="CH287" s="23"/>
      <c r="CI287" s="23"/>
      <c r="CJ287" s="23"/>
      <c r="CK287" s="23"/>
    </row>
    <row r="288" spans="5:89" ht="8.15" hidden="1" customHeight="1" x14ac:dyDescent="0.2"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  <c r="CA288" s="23"/>
      <c r="CB288" s="23"/>
      <c r="CC288" s="23"/>
      <c r="CD288" s="23"/>
      <c r="CE288" s="23"/>
      <c r="CF288" s="23"/>
      <c r="CG288" s="23"/>
      <c r="CH288" s="23"/>
      <c r="CI288" s="23"/>
      <c r="CJ288" s="23"/>
      <c r="CK288" s="23"/>
    </row>
    <row r="289" spans="5:89" ht="8.15" hidden="1" customHeight="1" x14ac:dyDescent="0.2"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  <c r="CE289" s="23"/>
      <c r="CF289" s="23"/>
      <c r="CG289" s="23"/>
      <c r="CH289" s="23"/>
      <c r="CI289" s="23"/>
      <c r="CJ289" s="23"/>
      <c r="CK289" s="23"/>
    </row>
    <row r="290" spans="5:89" ht="8.15" hidden="1" customHeight="1" x14ac:dyDescent="0.2"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  <c r="CA290" s="23"/>
      <c r="CB290" s="23"/>
      <c r="CC290" s="23"/>
      <c r="CD290" s="23"/>
      <c r="CE290" s="23"/>
      <c r="CF290" s="23"/>
      <c r="CG290" s="23"/>
      <c r="CH290" s="23"/>
      <c r="CI290" s="23"/>
      <c r="CJ290" s="23"/>
      <c r="CK290" s="23"/>
    </row>
    <row r="291" spans="5:89" ht="8.15" hidden="1" customHeight="1" x14ac:dyDescent="0.2"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  <c r="CA291" s="23"/>
      <c r="CB291" s="23"/>
      <c r="CC291" s="23"/>
      <c r="CD291" s="23"/>
      <c r="CE291" s="23"/>
      <c r="CF291" s="23"/>
      <c r="CG291" s="23"/>
      <c r="CH291" s="23"/>
      <c r="CI291" s="23"/>
      <c r="CJ291" s="23"/>
      <c r="CK291" s="23"/>
    </row>
    <row r="292" spans="5:89" ht="8.15" hidden="1" customHeight="1" x14ac:dyDescent="0.2"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  <c r="CA292" s="23"/>
      <c r="CB292" s="23"/>
      <c r="CC292" s="23"/>
      <c r="CD292" s="23"/>
      <c r="CE292" s="23"/>
      <c r="CF292" s="23"/>
      <c r="CG292" s="23"/>
      <c r="CH292" s="23"/>
      <c r="CI292" s="23"/>
      <c r="CJ292" s="23"/>
      <c r="CK292" s="23"/>
    </row>
    <row r="293" spans="5:89" ht="8.15" hidden="1" customHeight="1" x14ac:dyDescent="0.2"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  <c r="CA293" s="23"/>
      <c r="CB293" s="23"/>
      <c r="CC293" s="23"/>
      <c r="CD293" s="23"/>
      <c r="CE293" s="23"/>
      <c r="CF293" s="23"/>
      <c r="CG293" s="23"/>
      <c r="CH293" s="23"/>
      <c r="CI293" s="23"/>
      <c r="CJ293" s="23"/>
      <c r="CK293" s="23"/>
    </row>
    <row r="294" spans="5:89" ht="8.15" hidden="1" customHeight="1" x14ac:dyDescent="0.2"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  <c r="CA294" s="23"/>
      <c r="CB294" s="23"/>
      <c r="CC294" s="23"/>
      <c r="CD294" s="23"/>
      <c r="CE294" s="23"/>
      <c r="CF294" s="23"/>
      <c r="CG294" s="23"/>
      <c r="CH294" s="23"/>
      <c r="CI294" s="23"/>
      <c r="CJ294" s="23"/>
      <c r="CK294" s="23"/>
    </row>
    <row r="295" spans="5:89" ht="8.15" hidden="1" customHeight="1" x14ac:dyDescent="0.2"/>
    <row r="296" spans="5:89" ht="8.15" hidden="1" customHeight="1" x14ac:dyDescent="0.2"/>
    <row r="297" spans="5:89" ht="8.15" hidden="1" customHeight="1" x14ac:dyDescent="0.2"/>
    <row r="298" spans="5:89" ht="8.15" hidden="1" customHeight="1" x14ac:dyDescent="0.2"/>
    <row r="299" spans="5:89" ht="8.15" hidden="1" customHeight="1" x14ac:dyDescent="0.2"/>
    <row r="300" spans="5:89" ht="8.15" hidden="1" customHeight="1" x14ac:dyDescent="0.2"/>
    <row r="301" spans="5:89" ht="8.15" hidden="1" customHeight="1" x14ac:dyDescent="0.2"/>
    <row r="302" spans="5:89" ht="8.15" hidden="1" customHeight="1" x14ac:dyDescent="0.2"/>
    <row r="303" spans="5:89" ht="8.15" hidden="1" customHeight="1" x14ac:dyDescent="0.2"/>
    <row r="304" spans="5:89" ht="8.15" hidden="1" customHeight="1" x14ac:dyDescent="0.2"/>
    <row r="305" ht="8.15" hidden="1" customHeight="1" x14ac:dyDescent="0.2"/>
    <row r="306" ht="8.15" hidden="1" customHeight="1" x14ac:dyDescent="0.2"/>
    <row r="307" ht="8.15" hidden="1" customHeight="1" x14ac:dyDescent="0.2"/>
    <row r="308" ht="8.15" hidden="1" customHeight="1" x14ac:dyDescent="0.2"/>
    <row r="309" ht="8.15" hidden="1" customHeight="1" x14ac:dyDescent="0.2"/>
    <row r="310" ht="8.15" hidden="1" customHeight="1" x14ac:dyDescent="0.2"/>
    <row r="311" ht="8.15" hidden="1" customHeight="1" x14ac:dyDescent="0.2"/>
    <row r="312" ht="8.15" hidden="1" customHeight="1" x14ac:dyDescent="0.2"/>
    <row r="313" ht="8.15" hidden="1" customHeight="1" x14ac:dyDescent="0.2"/>
    <row r="314" ht="8.15" hidden="1" customHeight="1" x14ac:dyDescent="0.2"/>
    <row r="315" ht="8.15" hidden="1" customHeight="1" x14ac:dyDescent="0.2"/>
    <row r="316" ht="8.15" hidden="1" customHeight="1" x14ac:dyDescent="0.2"/>
    <row r="317" ht="8.15" hidden="1" customHeight="1" x14ac:dyDescent="0.2"/>
    <row r="318" ht="8.15" hidden="1" customHeight="1" x14ac:dyDescent="0.2"/>
    <row r="319" ht="15" hidden="1" customHeight="1" x14ac:dyDescent="0.2"/>
    <row r="320" ht="15" hidden="1" customHeight="1" x14ac:dyDescent="0.2"/>
    <row r="321" ht="15" hidden="1" customHeight="1" x14ac:dyDescent="0.2"/>
    <row r="322" ht="15" hidden="1" customHeight="1" x14ac:dyDescent="0.2"/>
    <row r="323" ht="15" hidden="1" customHeight="1" x14ac:dyDescent="0.2"/>
    <row r="324" ht="15" hidden="1" customHeight="1" x14ac:dyDescent="0.2"/>
    <row r="325" ht="15" hidden="1" customHeight="1" x14ac:dyDescent="0.2"/>
    <row r="326" ht="15" hidden="1" customHeight="1" x14ac:dyDescent="0.2"/>
    <row r="327" ht="15" hidden="1" customHeight="1" x14ac:dyDescent="0.2"/>
    <row r="328" ht="15" hidden="1" customHeight="1" x14ac:dyDescent="0.2"/>
    <row r="329" ht="15" hidden="1" customHeight="1" x14ac:dyDescent="0.2"/>
    <row r="330" ht="15" hidden="1" customHeight="1" x14ac:dyDescent="0.2"/>
    <row r="331" ht="15" hidden="1" customHeight="1" x14ac:dyDescent="0.2"/>
    <row r="332" ht="15" hidden="1" customHeight="1" x14ac:dyDescent="0.2"/>
    <row r="333" ht="15" hidden="1" customHeight="1" x14ac:dyDescent="0.2"/>
    <row r="334" ht="15" hidden="1" customHeight="1" x14ac:dyDescent="0.2"/>
    <row r="335" ht="15" hidden="1" customHeight="1" x14ac:dyDescent="0.2"/>
    <row r="336" ht="15" hidden="1" customHeight="1" x14ac:dyDescent="0.2"/>
    <row r="337" ht="15" hidden="1" customHeight="1" x14ac:dyDescent="0.2"/>
    <row r="338" ht="15" hidden="1" customHeight="1" x14ac:dyDescent="0.2"/>
    <row r="339" ht="15" hidden="1" customHeight="1" x14ac:dyDescent="0.2"/>
    <row r="340" ht="15" hidden="1" customHeight="1" x14ac:dyDescent="0.2"/>
    <row r="341" ht="15" hidden="1" customHeight="1" x14ac:dyDescent="0.2"/>
    <row r="342" ht="15" hidden="1" customHeight="1" x14ac:dyDescent="0.2"/>
    <row r="343" ht="15" hidden="1" customHeight="1" x14ac:dyDescent="0.2"/>
    <row r="344" ht="15" hidden="1" customHeight="1" x14ac:dyDescent="0.2"/>
    <row r="345" ht="15" hidden="1" customHeight="1" x14ac:dyDescent="0.2"/>
    <row r="346" ht="15" hidden="1" customHeight="1" x14ac:dyDescent="0.2"/>
    <row r="347" ht="15" hidden="1" customHeight="1" x14ac:dyDescent="0.2"/>
    <row r="348" ht="15" hidden="1" customHeight="1" x14ac:dyDescent="0.2"/>
    <row r="349" ht="15" hidden="1" customHeight="1" x14ac:dyDescent="0.2"/>
    <row r="350" ht="15" hidden="1" customHeight="1" x14ac:dyDescent="0.2"/>
    <row r="351" ht="15" hidden="1" customHeight="1" x14ac:dyDescent="0.2"/>
    <row r="352" ht="15" hidden="1" customHeight="1" x14ac:dyDescent="0.2"/>
    <row r="353" ht="15" hidden="1" customHeight="1" x14ac:dyDescent="0.2"/>
    <row r="354" ht="15" hidden="1" customHeight="1" x14ac:dyDescent="0.2"/>
    <row r="355" ht="15" hidden="1" customHeight="1" x14ac:dyDescent="0.2"/>
    <row r="356" ht="15" hidden="1" customHeight="1" x14ac:dyDescent="0.2"/>
    <row r="357" ht="15" hidden="1" customHeight="1" x14ac:dyDescent="0.2"/>
    <row r="358" ht="15" hidden="1" customHeight="1" x14ac:dyDescent="0.2"/>
    <row r="359" ht="15" hidden="1" customHeight="1" x14ac:dyDescent="0.2"/>
    <row r="360" ht="15" hidden="1" customHeight="1" x14ac:dyDescent="0.2"/>
    <row r="361" ht="15" hidden="1" customHeight="1" x14ac:dyDescent="0.2"/>
    <row r="362" ht="15" hidden="1" customHeight="1" x14ac:dyDescent="0.2"/>
    <row r="363" ht="15" hidden="1" customHeight="1" x14ac:dyDescent="0.2"/>
    <row r="364" ht="15" hidden="1" customHeight="1" x14ac:dyDescent="0.2"/>
    <row r="365" ht="15" hidden="1" customHeight="1" x14ac:dyDescent="0.2"/>
    <row r="366" ht="15" hidden="1" customHeight="1" x14ac:dyDescent="0.2"/>
    <row r="367" ht="15" hidden="1" customHeight="1" x14ac:dyDescent="0.2"/>
    <row r="368" ht="15" hidden="1" customHeight="1" x14ac:dyDescent="0.2"/>
    <row r="369" ht="15" hidden="1" customHeight="1" x14ac:dyDescent="0.2"/>
    <row r="370" ht="15" hidden="1" customHeight="1" x14ac:dyDescent="0.2"/>
    <row r="371" ht="15" hidden="1" customHeight="1" x14ac:dyDescent="0.2"/>
    <row r="372" ht="15" hidden="1" customHeight="1" x14ac:dyDescent="0.2"/>
    <row r="373" ht="15" hidden="1" customHeight="1" x14ac:dyDescent="0.2"/>
    <row r="374" ht="15" hidden="1" customHeight="1" x14ac:dyDescent="0.2"/>
    <row r="375" ht="15" hidden="1" customHeight="1" x14ac:dyDescent="0.2"/>
    <row r="376" ht="15" hidden="1" customHeight="1" x14ac:dyDescent="0.2"/>
    <row r="377" ht="15" hidden="1" customHeight="1" x14ac:dyDescent="0.2"/>
    <row r="378" ht="15" hidden="1" customHeight="1" x14ac:dyDescent="0.2"/>
    <row r="379" ht="15" hidden="1" customHeight="1" x14ac:dyDescent="0.2"/>
    <row r="380" ht="15" hidden="1" customHeight="1" x14ac:dyDescent="0.2"/>
    <row r="381" ht="15" hidden="1" customHeight="1" x14ac:dyDescent="0.2"/>
    <row r="382" ht="15" hidden="1" customHeight="1" x14ac:dyDescent="0.2"/>
    <row r="383" ht="15" hidden="1" customHeight="1" x14ac:dyDescent="0.2"/>
    <row r="384" ht="15" hidden="1" customHeight="1" x14ac:dyDescent="0.2"/>
    <row r="385" ht="15" hidden="1" customHeight="1" x14ac:dyDescent="0.2"/>
    <row r="386" ht="15" hidden="1" customHeight="1" x14ac:dyDescent="0.2"/>
    <row r="387" ht="15" hidden="1" customHeight="1" x14ac:dyDescent="0.2"/>
    <row r="388" ht="8.15" hidden="1" customHeight="1" x14ac:dyDescent="0.2"/>
    <row r="389" ht="8.15" hidden="1" customHeight="1" x14ac:dyDescent="0.2"/>
    <row r="390" ht="8.15" hidden="1" customHeight="1" x14ac:dyDescent="0.2"/>
    <row r="391" ht="8.15" hidden="1" customHeight="1" x14ac:dyDescent="0.2"/>
    <row r="392" ht="8.15" hidden="1" customHeight="1" x14ac:dyDescent="0.2"/>
    <row r="393" ht="8.15" hidden="1" customHeight="1" x14ac:dyDescent="0.2"/>
    <row r="394" ht="8.15" hidden="1" customHeight="1" x14ac:dyDescent="0.2"/>
    <row r="395" ht="8.15" hidden="1" customHeight="1" x14ac:dyDescent="0.2"/>
    <row r="396" ht="8.15" hidden="1" customHeight="1" x14ac:dyDescent="0.2"/>
    <row r="397" ht="8.15" hidden="1" customHeight="1" x14ac:dyDescent="0.2"/>
    <row r="398" ht="8.15" hidden="1" customHeight="1" x14ac:dyDescent="0.2"/>
    <row r="399" ht="8.15" hidden="1" customHeight="1" x14ac:dyDescent="0.2"/>
    <row r="400" ht="8.15" hidden="1" customHeight="1" x14ac:dyDescent="0.2"/>
    <row r="401" ht="8.15" hidden="1" customHeight="1" x14ac:dyDescent="0.2"/>
    <row r="402" ht="8.15" hidden="1" customHeight="1" x14ac:dyDescent="0.2"/>
    <row r="403" ht="8.15" hidden="1" customHeight="1" x14ac:dyDescent="0.2"/>
    <row r="404" ht="8.15" hidden="1" customHeight="1" x14ac:dyDescent="0.2"/>
    <row r="405" ht="8.15" hidden="1" customHeight="1" x14ac:dyDescent="0.2"/>
    <row r="406" ht="8.15" hidden="1" customHeight="1" x14ac:dyDescent="0.2"/>
    <row r="407" ht="8.15" hidden="1" customHeight="1" x14ac:dyDescent="0.2"/>
    <row r="408" ht="8.15" hidden="1" customHeight="1" x14ac:dyDescent="0.2"/>
    <row r="409" ht="8.15" hidden="1" customHeight="1" x14ac:dyDescent="0.2"/>
    <row r="410" ht="8.15" hidden="1" customHeight="1" x14ac:dyDescent="0.2"/>
    <row r="411" ht="8.15" hidden="1" customHeight="1" x14ac:dyDescent="0.2"/>
    <row r="412" ht="8.15" hidden="1" customHeight="1" x14ac:dyDescent="0.2"/>
    <row r="413" ht="8.15" hidden="1" customHeight="1" x14ac:dyDescent="0.2"/>
    <row r="414" ht="8.15" hidden="1" customHeight="1" x14ac:dyDescent="0.2"/>
    <row r="415" ht="8.15" hidden="1" customHeight="1" x14ac:dyDescent="0.2"/>
    <row r="416" ht="8.15" hidden="1" customHeight="1" x14ac:dyDescent="0.2"/>
    <row r="417" ht="8.15" hidden="1" customHeight="1" x14ac:dyDescent="0.2"/>
    <row r="418" ht="8.15" hidden="1" customHeight="1" x14ac:dyDescent="0.2"/>
    <row r="419" ht="8.15" hidden="1" customHeight="1" x14ac:dyDescent="0.2"/>
    <row r="420" ht="8.15" hidden="1" customHeight="1" x14ac:dyDescent="0.2"/>
    <row r="421" ht="8.15" hidden="1" customHeight="1" x14ac:dyDescent="0.2"/>
    <row r="422" ht="8.15" hidden="1" customHeight="1" x14ac:dyDescent="0.2"/>
    <row r="423" ht="8.15" hidden="1" customHeight="1" x14ac:dyDescent="0.2"/>
    <row r="424" ht="8.15" hidden="1" customHeight="1" x14ac:dyDescent="0.2"/>
    <row r="425" ht="8.15" hidden="1" customHeight="1" x14ac:dyDescent="0.2"/>
    <row r="426" ht="8.15" hidden="1" customHeight="1" x14ac:dyDescent="0.2"/>
    <row r="427" ht="8.15" hidden="1" customHeight="1" x14ac:dyDescent="0.2"/>
    <row r="428" ht="8.15" hidden="1" customHeight="1" x14ac:dyDescent="0.2"/>
    <row r="429" ht="8.15" hidden="1" customHeight="1" x14ac:dyDescent="0.2"/>
    <row r="430" ht="8.15" hidden="1" customHeight="1" x14ac:dyDescent="0.2"/>
    <row r="431" ht="8.15" hidden="1" customHeight="1" x14ac:dyDescent="0.2"/>
    <row r="432" ht="8.15" hidden="1" customHeight="1" x14ac:dyDescent="0.2"/>
    <row r="433" ht="8.15" hidden="1" customHeight="1" x14ac:dyDescent="0.2"/>
    <row r="434" ht="8.15" hidden="1" customHeight="1" x14ac:dyDescent="0.2"/>
    <row r="435" ht="8.15" hidden="1" customHeight="1" x14ac:dyDescent="0.2"/>
    <row r="436" ht="8.15" hidden="1" customHeight="1" x14ac:dyDescent="0.2"/>
    <row r="437" ht="8.15" hidden="1" customHeight="1" x14ac:dyDescent="0.2"/>
    <row r="438" ht="8.15" hidden="1" customHeight="1" x14ac:dyDescent="0.2"/>
    <row r="439" ht="8.15" hidden="1" customHeight="1" x14ac:dyDescent="0.2"/>
    <row r="440" ht="8.15" hidden="1" customHeight="1" x14ac:dyDescent="0.2"/>
    <row r="441" ht="8.15" hidden="1" customHeight="1" x14ac:dyDescent="0.2"/>
    <row r="442" ht="8.15" hidden="1" customHeight="1" x14ac:dyDescent="0.2"/>
    <row r="443" ht="8.15" hidden="1" customHeight="1" x14ac:dyDescent="0.2"/>
    <row r="444" ht="8.15" hidden="1" customHeight="1" x14ac:dyDescent="0.2"/>
    <row r="445" ht="8.15" hidden="1" customHeight="1" x14ac:dyDescent="0.2"/>
    <row r="446" ht="8.15" hidden="1" customHeight="1" x14ac:dyDescent="0.2"/>
    <row r="447" ht="8.15" hidden="1" customHeight="1" x14ac:dyDescent="0.2"/>
    <row r="448" ht="8.15" hidden="1" customHeight="1" x14ac:dyDescent="0.2"/>
    <row r="449" ht="8.15" hidden="1" customHeight="1" x14ac:dyDescent="0.2"/>
    <row r="450" ht="8.15" hidden="1" customHeight="1" x14ac:dyDescent="0.2"/>
    <row r="451" ht="8.15" hidden="1" customHeight="1" x14ac:dyDescent="0.2"/>
    <row r="452" ht="8.15" hidden="1" customHeight="1" x14ac:dyDescent="0.2"/>
    <row r="453" ht="8.15" hidden="1" customHeight="1" x14ac:dyDescent="0.2"/>
    <row r="454" ht="8.15" hidden="1" customHeight="1" x14ac:dyDescent="0.2"/>
    <row r="455" ht="8.15" hidden="1" customHeight="1" x14ac:dyDescent="0.2"/>
    <row r="456" ht="8.15" hidden="1" customHeight="1" x14ac:dyDescent="0.2"/>
    <row r="457" ht="8.15" hidden="1" customHeight="1" x14ac:dyDescent="0.2"/>
    <row r="458" ht="8.15" hidden="1" customHeight="1" x14ac:dyDescent="0.2"/>
    <row r="459" ht="8.15" hidden="1" customHeight="1" x14ac:dyDescent="0.2"/>
    <row r="460" ht="8.15" hidden="1" customHeight="1" x14ac:dyDescent="0.2"/>
    <row r="461" ht="8.15" hidden="1" customHeight="1" x14ac:dyDescent="0.2"/>
    <row r="462" ht="8.15" hidden="1" customHeight="1" x14ac:dyDescent="0.2"/>
    <row r="463" ht="8.15" hidden="1" customHeight="1" x14ac:dyDescent="0.2"/>
    <row r="464" ht="8.15" hidden="1" customHeight="1" x14ac:dyDescent="0.2"/>
    <row r="465" ht="8.15" hidden="1" customHeight="1" x14ac:dyDescent="0.2"/>
    <row r="466" ht="8.15" hidden="1" customHeight="1" x14ac:dyDescent="0.2"/>
    <row r="467" ht="8.15" hidden="1" customHeight="1" x14ac:dyDescent="0.2"/>
    <row r="468" ht="8.15" hidden="1" customHeight="1" x14ac:dyDescent="0.2"/>
    <row r="469" ht="8.15" hidden="1" customHeight="1" x14ac:dyDescent="0.2"/>
    <row r="470" ht="8.15" hidden="1" customHeight="1" x14ac:dyDescent="0.2"/>
    <row r="471" ht="8.15" hidden="1" customHeight="1" x14ac:dyDescent="0.2"/>
    <row r="472" ht="8.15" hidden="1" customHeight="1" x14ac:dyDescent="0.2"/>
    <row r="473" ht="8.15" hidden="1" customHeight="1" x14ac:dyDescent="0.2"/>
    <row r="474" ht="8.15" hidden="1" customHeight="1" x14ac:dyDescent="0.2"/>
    <row r="475" ht="8.15" hidden="1" customHeight="1" x14ac:dyDescent="0.2"/>
    <row r="476" ht="8.15" hidden="1" customHeight="1" x14ac:dyDescent="0.2"/>
    <row r="477" ht="8.15" hidden="1" customHeight="1" x14ac:dyDescent="0.2"/>
    <row r="478" ht="8.15" hidden="1" customHeight="1" x14ac:dyDescent="0.2"/>
    <row r="479" ht="8.15" hidden="1" customHeight="1" x14ac:dyDescent="0.2"/>
    <row r="480" ht="8.15" hidden="1" customHeight="1" x14ac:dyDescent="0.2"/>
    <row r="481" ht="8.15" hidden="1" customHeight="1" x14ac:dyDescent="0.2"/>
    <row r="482" ht="8.15" hidden="1" customHeight="1" x14ac:dyDescent="0.2"/>
    <row r="483" ht="8.15" hidden="1" customHeight="1" x14ac:dyDescent="0.2"/>
    <row r="484" ht="8.15" hidden="1" customHeight="1" x14ac:dyDescent="0.2"/>
    <row r="485" ht="8.15" hidden="1" customHeight="1" x14ac:dyDescent="0.2"/>
    <row r="486" ht="8.15" hidden="1" customHeight="1" x14ac:dyDescent="0.2"/>
    <row r="487" ht="8.15" hidden="1" customHeight="1" x14ac:dyDescent="0.2"/>
    <row r="488" ht="8.15" hidden="1" customHeight="1" x14ac:dyDescent="0.2"/>
    <row r="489" ht="8.15" hidden="1" customHeight="1" x14ac:dyDescent="0.2"/>
    <row r="490" ht="8.15" hidden="1" customHeight="1" x14ac:dyDescent="0.2"/>
    <row r="491" ht="8.15" hidden="1" customHeight="1" x14ac:dyDescent="0.2"/>
    <row r="492" ht="8.15" hidden="1" customHeight="1" x14ac:dyDescent="0.2"/>
    <row r="493" ht="8.15" hidden="1" customHeight="1" x14ac:dyDescent="0.2"/>
    <row r="494" ht="8.15" hidden="1" customHeight="1" x14ac:dyDescent="0.2"/>
    <row r="495" ht="8.15" hidden="1" customHeight="1" x14ac:dyDescent="0.2"/>
    <row r="496" ht="8.15" hidden="1" customHeight="1" x14ac:dyDescent="0.2"/>
    <row r="497" ht="8.15" hidden="1" customHeight="1" x14ac:dyDescent="0.2"/>
    <row r="498" ht="8.15" hidden="1" customHeight="1" x14ac:dyDescent="0.2"/>
    <row r="499" ht="8.15" hidden="1" customHeight="1" x14ac:dyDescent="0.2"/>
    <row r="500" ht="8.15" hidden="1" customHeight="1" x14ac:dyDescent="0.2"/>
    <row r="501" ht="8.15" hidden="1" customHeight="1" x14ac:dyDescent="0.2"/>
    <row r="502" ht="8.15" hidden="1" customHeight="1" x14ac:dyDescent="0.2"/>
    <row r="503" ht="8.15" hidden="1" customHeight="1" x14ac:dyDescent="0.2"/>
    <row r="504" ht="8.15" hidden="1" customHeight="1" x14ac:dyDescent="0.2"/>
    <row r="505" ht="8.15" hidden="1" customHeight="1" x14ac:dyDescent="0.2"/>
    <row r="506" ht="8.15" hidden="1" customHeight="1" x14ac:dyDescent="0.2"/>
    <row r="507" ht="8.15" hidden="1" customHeight="1" x14ac:dyDescent="0.2"/>
    <row r="508" ht="8.15" hidden="1" customHeight="1" x14ac:dyDescent="0.2"/>
    <row r="509" ht="8.15" hidden="1" customHeight="1" x14ac:dyDescent="0.2"/>
    <row r="510" ht="8.15" hidden="1" customHeight="1" x14ac:dyDescent="0.2"/>
    <row r="511" ht="8.15" hidden="1" customHeight="1" x14ac:dyDescent="0.2"/>
    <row r="512" ht="8.15" hidden="1" customHeight="1" x14ac:dyDescent="0.2"/>
    <row r="513" ht="8.15" hidden="1" customHeight="1" x14ac:dyDescent="0.2"/>
    <row r="514" ht="8.15" hidden="1" customHeight="1" x14ac:dyDescent="0.2"/>
    <row r="515" ht="8.15" hidden="1" customHeight="1" x14ac:dyDescent="0.2"/>
    <row r="516" ht="8.15" hidden="1" customHeight="1" x14ac:dyDescent="0.2"/>
    <row r="517" ht="8.15" hidden="1" customHeight="1" x14ac:dyDescent="0.2"/>
    <row r="518" ht="8.15" hidden="1" customHeight="1" x14ac:dyDescent="0.2"/>
    <row r="519" ht="8.15" hidden="1" customHeight="1" x14ac:dyDescent="0.2"/>
    <row r="520" ht="8.15" hidden="1" customHeight="1" x14ac:dyDescent="0.2"/>
    <row r="521" ht="8.15" hidden="1" customHeight="1" x14ac:dyDescent="0.2"/>
    <row r="522" ht="8.15" hidden="1" customHeight="1" x14ac:dyDescent="0.2"/>
    <row r="523" ht="8.15" hidden="1" customHeight="1" x14ac:dyDescent="0.2"/>
    <row r="524" ht="8.15" hidden="1" customHeight="1" x14ac:dyDescent="0.2"/>
    <row r="525" ht="8.15" hidden="1" customHeight="1" x14ac:dyDescent="0.2"/>
    <row r="526" ht="8.15" hidden="1" customHeight="1" x14ac:dyDescent="0.2"/>
    <row r="527" ht="8.15" hidden="1" customHeight="1" x14ac:dyDescent="0.2"/>
    <row r="528" ht="8.15" hidden="1" customHeight="1" x14ac:dyDescent="0.2"/>
    <row r="529" ht="8.15" hidden="1" customHeight="1" x14ac:dyDescent="0.2"/>
    <row r="530" ht="8.15" hidden="1" customHeight="1" x14ac:dyDescent="0.2"/>
    <row r="531" ht="8.15" hidden="1" customHeight="1" x14ac:dyDescent="0.2"/>
    <row r="532" ht="8.15" hidden="1" customHeight="1" x14ac:dyDescent="0.2"/>
    <row r="533" ht="8.15" hidden="1" customHeight="1" x14ac:dyDescent="0.2"/>
    <row r="534" ht="8.15" hidden="1" customHeight="1" x14ac:dyDescent="0.2"/>
    <row r="535" ht="8.15" hidden="1" customHeight="1" x14ac:dyDescent="0.2"/>
    <row r="536" ht="8.15" hidden="1" customHeight="1" x14ac:dyDescent="0.2"/>
    <row r="537" ht="8.15" hidden="1" customHeight="1" x14ac:dyDescent="0.2"/>
    <row r="538" ht="8.15" hidden="1" customHeight="1" x14ac:dyDescent="0.2"/>
    <row r="539" ht="8.15" hidden="1" customHeight="1" x14ac:dyDescent="0.2"/>
    <row r="540" ht="8.15" hidden="1" customHeight="1" x14ac:dyDescent="0.2"/>
    <row r="541" ht="8.15" hidden="1" customHeight="1" x14ac:dyDescent="0.2"/>
    <row r="542" ht="8.15" hidden="1" customHeight="1" x14ac:dyDescent="0.2"/>
    <row r="543" ht="8.15" hidden="1" customHeight="1" x14ac:dyDescent="0.2"/>
    <row r="544" ht="8.15" hidden="1" customHeight="1" x14ac:dyDescent="0.2"/>
    <row r="545" ht="8.15" hidden="1" customHeight="1" x14ac:dyDescent="0.2"/>
    <row r="546" ht="8.15" hidden="1" customHeight="1" x14ac:dyDescent="0.2"/>
    <row r="547" ht="8.15" hidden="1" customHeight="1" x14ac:dyDescent="0.2"/>
    <row r="548" ht="8.15" hidden="1" customHeight="1" x14ac:dyDescent="0.2"/>
    <row r="549" ht="8.15" hidden="1" customHeight="1" x14ac:dyDescent="0.2"/>
    <row r="550" ht="8.15" hidden="1" customHeight="1" x14ac:dyDescent="0.2"/>
    <row r="551" ht="8.15" hidden="1" customHeight="1" x14ac:dyDescent="0.2"/>
    <row r="552" ht="8.15" hidden="1" customHeight="1" x14ac:dyDescent="0.2"/>
    <row r="553" ht="8.15" hidden="1" customHeight="1" x14ac:dyDescent="0.2"/>
    <row r="554" ht="8.15" hidden="1" customHeight="1" x14ac:dyDescent="0.2"/>
    <row r="555" ht="8.15" hidden="1" customHeight="1" x14ac:dyDescent="0.2"/>
    <row r="556" ht="8.15" hidden="1" customHeight="1" x14ac:dyDescent="0.2"/>
    <row r="557" ht="8.15" hidden="1" customHeight="1" x14ac:dyDescent="0.2"/>
    <row r="558" ht="8.15" hidden="1" customHeight="1" x14ac:dyDescent="0.2"/>
    <row r="559" ht="8.15" hidden="1" customHeight="1" x14ac:dyDescent="0.2"/>
    <row r="560" ht="8.15" hidden="1" customHeight="1" x14ac:dyDescent="0.2"/>
    <row r="561" ht="8.15" hidden="1" customHeight="1" x14ac:dyDescent="0.2"/>
    <row r="562" ht="8.15" hidden="1" customHeight="1" x14ac:dyDescent="0.2"/>
    <row r="563" ht="8.15" hidden="1" customHeight="1" x14ac:dyDescent="0.2"/>
    <row r="564" ht="8.15" hidden="1" customHeight="1" x14ac:dyDescent="0.2"/>
    <row r="565" ht="8.15" hidden="1" customHeight="1" x14ac:dyDescent="0.2"/>
    <row r="566" ht="8.15" hidden="1" customHeight="1" x14ac:dyDescent="0.2"/>
    <row r="567" ht="8.15" hidden="1" customHeight="1" x14ac:dyDescent="0.2"/>
    <row r="568" ht="8.15" hidden="1" customHeight="1" x14ac:dyDescent="0.2"/>
    <row r="569" ht="8.15" hidden="1" customHeight="1" x14ac:dyDescent="0.2"/>
    <row r="570" ht="8.15" hidden="1" customHeight="1" x14ac:dyDescent="0.2"/>
    <row r="571" ht="8.15" hidden="1" customHeight="1" x14ac:dyDescent="0.2"/>
    <row r="572" ht="8.15" hidden="1" customHeight="1" x14ac:dyDescent="0.2"/>
    <row r="573" ht="8.15" hidden="1" customHeight="1" x14ac:dyDescent="0.2"/>
    <row r="574" ht="8.15" hidden="1" customHeight="1" x14ac:dyDescent="0.2"/>
    <row r="575" ht="8.15" hidden="1" customHeight="1" x14ac:dyDescent="0.2"/>
    <row r="576" ht="8.15" hidden="1" customHeight="1" x14ac:dyDescent="0.2"/>
    <row r="577" ht="8.15" hidden="1" customHeight="1" x14ac:dyDescent="0.2"/>
    <row r="578" ht="8.15" hidden="1" customHeight="1" x14ac:dyDescent="0.2"/>
    <row r="579" ht="8.15" hidden="1" customHeight="1" x14ac:dyDescent="0.2"/>
    <row r="580" ht="8.15" hidden="1" customHeight="1" x14ac:dyDescent="0.2"/>
    <row r="581" ht="8.15" hidden="1" customHeight="1" x14ac:dyDescent="0.2"/>
    <row r="582" ht="8.15" hidden="1" customHeight="1" x14ac:dyDescent="0.2"/>
    <row r="583" ht="8.15" hidden="1" customHeight="1" x14ac:dyDescent="0.2"/>
    <row r="584" ht="8.15" hidden="1" customHeight="1" x14ac:dyDescent="0.2"/>
    <row r="585" ht="8.15" hidden="1" customHeight="1" x14ac:dyDescent="0.2"/>
    <row r="586" ht="8.15" hidden="1" customHeight="1" x14ac:dyDescent="0.2"/>
    <row r="587" ht="8.15" hidden="1" customHeight="1" x14ac:dyDescent="0.2"/>
    <row r="588" ht="8.15" hidden="1" customHeight="1" x14ac:dyDescent="0.2"/>
    <row r="589" ht="8.15" hidden="1" customHeight="1" x14ac:dyDescent="0.2"/>
    <row r="590" ht="8.15" hidden="1" customHeight="1" x14ac:dyDescent="0.2"/>
    <row r="591" ht="8.15" hidden="1" customHeight="1" x14ac:dyDescent="0.2"/>
    <row r="592" ht="8.15" hidden="1" customHeight="1" x14ac:dyDescent="0.2"/>
    <row r="593" ht="8.15" hidden="1" customHeight="1" x14ac:dyDescent="0.2"/>
    <row r="594" ht="8.15" hidden="1" customHeight="1" x14ac:dyDescent="0.2"/>
    <row r="595" ht="8.15" hidden="1" customHeight="1" x14ac:dyDescent="0.2"/>
    <row r="596" ht="8.15" hidden="1" customHeight="1" x14ac:dyDescent="0.2"/>
    <row r="597" ht="8.15" hidden="1" customHeight="1" x14ac:dyDescent="0.2"/>
    <row r="598" ht="8.15" hidden="1" customHeight="1" x14ac:dyDescent="0.2"/>
    <row r="599" ht="8.15" hidden="1" customHeight="1" x14ac:dyDescent="0.2"/>
    <row r="600" ht="8.15" hidden="1" customHeight="1" x14ac:dyDescent="0.2"/>
    <row r="601" ht="8.15" hidden="1" customHeight="1" x14ac:dyDescent="0.2"/>
    <row r="602" ht="8.15" hidden="1" customHeight="1" x14ac:dyDescent="0.2"/>
    <row r="603" ht="8.15" hidden="1" customHeight="1" x14ac:dyDescent="0.2"/>
    <row r="604" ht="8.15" hidden="1" customHeight="1" x14ac:dyDescent="0.2"/>
    <row r="605" ht="8.15" hidden="1" customHeight="1" x14ac:dyDescent="0.2"/>
    <row r="606" ht="8.15" hidden="1" customHeight="1" x14ac:dyDescent="0.2"/>
    <row r="607" ht="8.15" hidden="1" customHeight="1" x14ac:dyDescent="0.2"/>
    <row r="608" ht="8.15" hidden="1" customHeight="1" x14ac:dyDescent="0.2"/>
    <row r="609" ht="8.15" hidden="1" customHeight="1" x14ac:dyDescent="0.2"/>
    <row r="610" ht="8.15" hidden="1" customHeight="1" x14ac:dyDescent="0.2"/>
    <row r="611" ht="8.15" hidden="1" customHeight="1" x14ac:dyDescent="0.2"/>
    <row r="612" ht="8.15" hidden="1" customHeight="1" x14ac:dyDescent="0.2"/>
    <row r="613" ht="8.15" hidden="1" customHeight="1" x14ac:dyDescent="0.2"/>
    <row r="614" ht="8.15" hidden="1" customHeight="1" x14ac:dyDescent="0.2"/>
    <row r="615" ht="8.15" hidden="1" customHeight="1" x14ac:dyDescent="0.2"/>
    <row r="616" ht="8.15" hidden="1" customHeight="1" x14ac:dyDescent="0.2"/>
    <row r="617" ht="8.15" hidden="1" customHeight="1" x14ac:dyDescent="0.2"/>
    <row r="618" ht="8.15" hidden="1" customHeight="1" x14ac:dyDescent="0.2"/>
    <row r="619" ht="8.15" hidden="1" customHeight="1" x14ac:dyDescent="0.2"/>
    <row r="620" ht="8.15" hidden="1" customHeight="1" x14ac:dyDescent="0.2"/>
    <row r="621" ht="8.15" hidden="1" customHeight="1" x14ac:dyDescent="0.2"/>
    <row r="622" ht="8.15" hidden="1" customHeight="1" x14ac:dyDescent="0.2"/>
    <row r="623" ht="8.15" hidden="1" customHeight="1" x14ac:dyDescent="0.2"/>
    <row r="624" ht="8.15" hidden="1" customHeight="1" x14ac:dyDescent="0.2"/>
    <row r="625" ht="8.15" hidden="1" customHeight="1" x14ac:dyDescent="0.2"/>
    <row r="626" ht="8.15" hidden="1" customHeight="1" x14ac:dyDescent="0.2"/>
    <row r="627" ht="8.15" hidden="1" customHeight="1" x14ac:dyDescent="0.2"/>
    <row r="628" ht="8.15" hidden="1" customHeight="1" x14ac:dyDescent="0.2"/>
    <row r="629" ht="8.15" hidden="1" customHeight="1" x14ac:dyDescent="0.2"/>
    <row r="630" ht="8.15" hidden="1" customHeight="1" x14ac:dyDescent="0.2"/>
    <row r="631" ht="8.15" hidden="1" customHeight="1" x14ac:dyDescent="0.2"/>
    <row r="632" ht="8.15" hidden="1" customHeight="1" x14ac:dyDescent="0.2"/>
    <row r="633" ht="8.15" hidden="1" customHeight="1" x14ac:dyDescent="0.2"/>
    <row r="634" ht="8.15" hidden="1" customHeight="1" x14ac:dyDescent="0.2"/>
    <row r="635" ht="8.15" hidden="1" customHeight="1" x14ac:dyDescent="0.2"/>
    <row r="636" ht="8.15" hidden="1" customHeight="1" x14ac:dyDescent="0.2"/>
    <row r="637" ht="8.15" hidden="1" customHeight="1" x14ac:dyDescent="0.2"/>
    <row r="638" ht="8.15" hidden="1" customHeight="1" x14ac:dyDescent="0.2"/>
    <row r="639" ht="8.15" hidden="1" customHeight="1" x14ac:dyDescent="0.2"/>
    <row r="640" ht="8.15" hidden="1" customHeight="1" x14ac:dyDescent="0.2"/>
    <row r="641" ht="8.15" hidden="1" customHeight="1" x14ac:dyDescent="0.2"/>
    <row r="642" ht="8.15" hidden="1" customHeight="1" x14ac:dyDescent="0.2"/>
    <row r="643" ht="8.15" hidden="1" customHeight="1" x14ac:dyDescent="0.2"/>
    <row r="644" ht="8.15" hidden="1" customHeight="1" x14ac:dyDescent="0.2"/>
    <row r="645" ht="8.15" hidden="1" customHeight="1" x14ac:dyDescent="0.2"/>
    <row r="646" ht="8.15" hidden="1" customHeight="1" x14ac:dyDescent="0.2"/>
    <row r="647" ht="8.15" hidden="1" customHeight="1" x14ac:dyDescent="0.2"/>
    <row r="648" ht="8.15" hidden="1" customHeight="1" x14ac:dyDescent="0.2"/>
    <row r="649" ht="8.15" hidden="1" customHeight="1" x14ac:dyDescent="0.2"/>
    <row r="650" ht="8.15" hidden="1" customHeight="1" x14ac:dyDescent="0.2"/>
    <row r="651" ht="8.15" hidden="1" customHeight="1" x14ac:dyDescent="0.2"/>
    <row r="652" ht="8.15" hidden="1" customHeight="1" x14ac:dyDescent="0.2"/>
    <row r="653" ht="8.15" hidden="1" customHeight="1" x14ac:dyDescent="0.2"/>
    <row r="654" ht="8.15" hidden="1" customHeight="1" x14ac:dyDescent="0.2"/>
    <row r="655" ht="8.15" hidden="1" customHeight="1" x14ac:dyDescent="0.2"/>
    <row r="656" ht="8.15" hidden="1" customHeight="1" x14ac:dyDescent="0.2"/>
    <row r="657" ht="8.15" hidden="1" customHeight="1" x14ac:dyDescent="0.2"/>
    <row r="658" ht="8.15" hidden="1" customHeight="1" x14ac:dyDescent="0.2"/>
    <row r="659" ht="8.15" hidden="1" customHeight="1" x14ac:dyDescent="0.2"/>
    <row r="660" ht="8.15" hidden="1" customHeight="1" x14ac:dyDescent="0.2"/>
    <row r="661" ht="8.15" hidden="1" customHeight="1" x14ac:dyDescent="0.2"/>
    <row r="662" ht="8.15" hidden="1" customHeight="1" x14ac:dyDescent="0.2"/>
    <row r="663" ht="8.15" hidden="1" customHeight="1" x14ac:dyDescent="0.2"/>
    <row r="664" ht="8.15" hidden="1" customHeight="1" x14ac:dyDescent="0.2"/>
    <row r="665" ht="8.15" hidden="1" customHeight="1" x14ac:dyDescent="0.2"/>
    <row r="666" ht="8.15" hidden="1" customHeight="1" x14ac:dyDescent="0.2"/>
    <row r="667" ht="8.15" hidden="1" customHeight="1" x14ac:dyDescent="0.2"/>
    <row r="668" ht="8.15" hidden="1" customHeight="1" x14ac:dyDescent="0.2"/>
    <row r="669" ht="8.15" hidden="1" customHeight="1" x14ac:dyDescent="0.2"/>
    <row r="670" ht="8.15" hidden="1" customHeight="1" x14ac:dyDescent="0.2"/>
    <row r="671" ht="8.15" hidden="1" customHeight="1" x14ac:dyDescent="0.2"/>
    <row r="672" ht="8.15" hidden="1" customHeight="1" x14ac:dyDescent="0.2"/>
    <row r="673" ht="8.15" hidden="1" customHeight="1" x14ac:dyDescent="0.2"/>
    <row r="674" ht="8.15" hidden="1" customHeight="1" x14ac:dyDescent="0.2"/>
    <row r="675" ht="8.15" hidden="1" customHeight="1" x14ac:dyDescent="0.2"/>
    <row r="676" ht="8.15" hidden="1" customHeight="1" x14ac:dyDescent="0.2"/>
    <row r="677" ht="8.15" hidden="1" customHeight="1" x14ac:dyDescent="0.2"/>
    <row r="678" ht="8.15" hidden="1" customHeight="1" x14ac:dyDescent="0.2"/>
    <row r="679" ht="8.15" hidden="1" customHeight="1" x14ac:dyDescent="0.2"/>
    <row r="680" ht="8.15" hidden="1" customHeight="1" x14ac:dyDescent="0.2"/>
    <row r="681" ht="8.15" hidden="1" customHeight="1" x14ac:dyDescent="0.2"/>
    <row r="682" ht="8.15" hidden="1" customHeight="1" x14ac:dyDescent="0.2"/>
    <row r="683" ht="8.15" hidden="1" customHeight="1" x14ac:dyDescent="0.2"/>
    <row r="684" ht="8.15" hidden="1" customHeight="1" x14ac:dyDescent="0.2"/>
    <row r="685" ht="8.15" hidden="1" customHeight="1" x14ac:dyDescent="0.2"/>
    <row r="686" ht="8.15" hidden="1" customHeight="1" x14ac:dyDescent="0.2"/>
    <row r="687" ht="8.15" hidden="1" customHeight="1" x14ac:dyDescent="0.2"/>
    <row r="688" ht="8.15" hidden="1" customHeight="1" x14ac:dyDescent="0.2"/>
    <row r="689" ht="8.15" hidden="1" customHeight="1" x14ac:dyDescent="0.2"/>
    <row r="690" ht="8.15" hidden="1" customHeight="1" x14ac:dyDescent="0.2"/>
    <row r="691" ht="8.15" hidden="1" customHeight="1" x14ac:dyDescent="0.2"/>
    <row r="692" ht="8.15" hidden="1" customHeight="1" x14ac:dyDescent="0.2"/>
    <row r="693" ht="8.15" hidden="1" customHeight="1" x14ac:dyDescent="0.2"/>
    <row r="694" ht="8.15" hidden="1" customHeight="1" x14ac:dyDescent="0.2"/>
    <row r="695" ht="8.15" hidden="1" customHeight="1" x14ac:dyDescent="0.2"/>
    <row r="696" ht="8.15" hidden="1" customHeight="1" x14ac:dyDescent="0.2"/>
    <row r="697" ht="8.15" hidden="1" customHeight="1" x14ac:dyDescent="0.2"/>
    <row r="698" ht="8.15" hidden="1" customHeight="1" x14ac:dyDescent="0.2"/>
    <row r="699" ht="8.15" hidden="1" customHeight="1" x14ac:dyDescent="0.2"/>
    <row r="700" ht="8.15" hidden="1" customHeight="1" x14ac:dyDescent="0.2"/>
    <row r="701" ht="8.15" hidden="1" customHeight="1" x14ac:dyDescent="0.2"/>
    <row r="702" ht="8.15" hidden="1" customHeight="1" x14ac:dyDescent="0.2"/>
    <row r="703" ht="8.15" hidden="1" customHeight="1" x14ac:dyDescent="0.2"/>
    <row r="704" ht="8.15" hidden="1" customHeight="1" x14ac:dyDescent="0.2"/>
    <row r="705" ht="8.15" hidden="1" customHeight="1" x14ac:dyDescent="0.2"/>
    <row r="706" ht="8.15" hidden="1" customHeight="1" x14ac:dyDescent="0.2"/>
    <row r="707" ht="8.15" hidden="1" customHeight="1" x14ac:dyDescent="0.2"/>
    <row r="708" ht="8.15" hidden="1" customHeight="1" x14ac:dyDescent="0.2"/>
    <row r="709" ht="8.15" hidden="1" customHeight="1" x14ac:dyDescent="0.2"/>
    <row r="710" ht="8.15" hidden="1" customHeight="1" x14ac:dyDescent="0.2"/>
    <row r="711" ht="8.15" hidden="1" customHeight="1" x14ac:dyDescent="0.2"/>
    <row r="712" ht="8.15" hidden="1" customHeight="1" x14ac:dyDescent="0.2"/>
    <row r="713" ht="8.15" hidden="1" customHeight="1" x14ac:dyDescent="0.2"/>
    <row r="714" ht="8.15" hidden="1" customHeight="1" x14ac:dyDescent="0.2"/>
    <row r="715" ht="8.15" hidden="1" customHeight="1" x14ac:dyDescent="0.2"/>
    <row r="716" ht="8.15" hidden="1" customHeight="1" x14ac:dyDescent="0.2"/>
    <row r="717" ht="8.15" hidden="1" customHeight="1" x14ac:dyDescent="0.2"/>
    <row r="718" ht="8.15" hidden="1" customHeight="1" x14ac:dyDescent="0.2"/>
    <row r="719" ht="8.15" hidden="1" customHeight="1" x14ac:dyDescent="0.2"/>
    <row r="720" ht="8.15" hidden="1" customHeight="1" x14ac:dyDescent="0.2"/>
    <row r="721" ht="8.15" hidden="1" customHeight="1" x14ac:dyDescent="0.2"/>
    <row r="722" ht="8.15" hidden="1" customHeight="1" x14ac:dyDescent="0.2"/>
    <row r="723" ht="8.15" hidden="1" customHeight="1" x14ac:dyDescent="0.2"/>
    <row r="724" ht="8.15" hidden="1" customHeight="1" x14ac:dyDescent="0.2"/>
    <row r="725" ht="8.15" hidden="1" customHeight="1" x14ac:dyDescent="0.2"/>
    <row r="726" ht="8.15" hidden="1" customHeight="1" x14ac:dyDescent="0.2"/>
    <row r="727" ht="8.15" hidden="1" customHeight="1" x14ac:dyDescent="0.2"/>
    <row r="728" ht="8.15" hidden="1" customHeight="1" x14ac:dyDescent="0.2"/>
    <row r="729" ht="8.15" hidden="1" customHeight="1" x14ac:dyDescent="0.2"/>
    <row r="730" ht="8.15" hidden="1" customHeight="1" x14ac:dyDescent="0.2"/>
    <row r="731" ht="8.15" hidden="1" customHeight="1" x14ac:dyDescent="0.2"/>
    <row r="732" ht="8.15" hidden="1" customHeight="1" x14ac:dyDescent="0.2"/>
    <row r="733" ht="8.15" hidden="1" customHeight="1" x14ac:dyDescent="0.2"/>
    <row r="734" ht="8.15" hidden="1" customHeight="1" x14ac:dyDescent="0.2"/>
    <row r="735" ht="8.15" hidden="1" customHeight="1" x14ac:dyDescent="0.2"/>
    <row r="736" ht="8.15" hidden="1" customHeight="1" x14ac:dyDescent="0.2"/>
    <row r="737" ht="8.15" hidden="1" customHeight="1" x14ac:dyDescent="0.2"/>
    <row r="738" ht="8.15" hidden="1" customHeight="1" x14ac:dyDescent="0.2"/>
    <row r="739" ht="8.15" hidden="1" customHeight="1" x14ac:dyDescent="0.2"/>
    <row r="740" ht="8.15" hidden="1" customHeight="1" x14ac:dyDescent="0.2"/>
    <row r="741" ht="8.15" hidden="1" customHeight="1" x14ac:dyDescent="0.2"/>
    <row r="742" ht="8.15" hidden="1" customHeight="1" x14ac:dyDescent="0.2"/>
    <row r="743" ht="8.15" hidden="1" customHeight="1" x14ac:dyDescent="0.2"/>
    <row r="744" ht="8.15" hidden="1" customHeight="1" x14ac:dyDescent="0.2"/>
    <row r="745" ht="8.15" hidden="1" customHeight="1" x14ac:dyDescent="0.2"/>
    <row r="746" ht="8.15" hidden="1" customHeight="1" x14ac:dyDescent="0.2"/>
    <row r="747" ht="8.15" hidden="1" customHeight="1" x14ac:dyDescent="0.2"/>
    <row r="748" ht="8.15" hidden="1" customHeight="1" x14ac:dyDescent="0.2"/>
    <row r="749" ht="8.15" hidden="1" customHeight="1" x14ac:dyDescent="0.2"/>
    <row r="750" ht="8.15" hidden="1" customHeight="1" x14ac:dyDescent="0.2"/>
    <row r="751" ht="8.15" hidden="1" customHeight="1" x14ac:dyDescent="0.2"/>
    <row r="752" ht="8.15" hidden="1" customHeight="1" x14ac:dyDescent="0.2"/>
    <row r="753" ht="8.15" hidden="1" customHeight="1" x14ac:dyDescent="0.2"/>
    <row r="754" ht="8.15" hidden="1" customHeight="1" x14ac:dyDescent="0.2"/>
    <row r="755" ht="8.15" hidden="1" customHeight="1" x14ac:dyDescent="0.2"/>
    <row r="756" ht="8.15" hidden="1" customHeight="1" x14ac:dyDescent="0.2"/>
    <row r="757" ht="8.15" hidden="1" customHeight="1" x14ac:dyDescent="0.2"/>
    <row r="758" ht="8.15" hidden="1" customHeight="1" x14ac:dyDescent="0.2"/>
    <row r="759" ht="8.15" hidden="1" customHeight="1" x14ac:dyDescent="0.2"/>
    <row r="760" ht="8.15" hidden="1" customHeight="1" x14ac:dyDescent="0.2"/>
    <row r="761" ht="8.15" hidden="1" customHeight="1" x14ac:dyDescent="0.2"/>
    <row r="762" ht="8.15" hidden="1" customHeight="1" x14ac:dyDescent="0.2"/>
    <row r="763" ht="8.15" hidden="1" customHeight="1" x14ac:dyDescent="0.2"/>
    <row r="764" ht="8.15" hidden="1" customHeight="1" x14ac:dyDescent="0.2"/>
    <row r="765" ht="8.15" hidden="1" customHeight="1" x14ac:dyDescent="0.2"/>
    <row r="766" ht="8.15" hidden="1" customHeight="1" x14ac:dyDescent="0.2"/>
    <row r="767" ht="8.15" hidden="1" customHeight="1" x14ac:dyDescent="0.2"/>
    <row r="768" ht="8.15" hidden="1" customHeight="1" x14ac:dyDescent="0.2"/>
    <row r="769" ht="8.15" hidden="1" customHeight="1" x14ac:dyDescent="0.2"/>
    <row r="770" ht="8.15" hidden="1" customHeight="1" x14ac:dyDescent="0.2"/>
    <row r="771" ht="8.15" hidden="1" customHeight="1" x14ac:dyDescent="0.2"/>
    <row r="772" ht="8.15" hidden="1" customHeight="1" x14ac:dyDescent="0.2"/>
    <row r="773" ht="8.15" hidden="1" customHeight="1" x14ac:dyDescent="0.2"/>
    <row r="774" ht="8.15" hidden="1" customHeight="1" x14ac:dyDescent="0.2"/>
    <row r="775" ht="8.15" hidden="1" customHeight="1" x14ac:dyDescent="0.2"/>
    <row r="776" ht="8.15" hidden="1" customHeight="1" x14ac:dyDescent="0.2"/>
    <row r="777" ht="8.15" hidden="1" customHeight="1" x14ac:dyDescent="0.2"/>
    <row r="778" ht="8.15" hidden="1" customHeight="1" x14ac:dyDescent="0.2"/>
    <row r="779" ht="8.15" hidden="1" customHeight="1" x14ac:dyDescent="0.2"/>
    <row r="780" ht="8.15" hidden="1" customHeight="1" x14ac:dyDescent="0.2"/>
    <row r="781" ht="8.15" hidden="1" customHeight="1" x14ac:dyDescent="0.2"/>
    <row r="782" ht="8.15" hidden="1" customHeight="1" x14ac:dyDescent="0.2"/>
    <row r="783" ht="8.15" hidden="1" customHeight="1" x14ac:dyDescent="0.2"/>
    <row r="784" ht="8.15" hidden="1" customHeight="1" x14ac:dyDescent="0.2"/>
    <row r="785" ht="8.15" hidden="1" customHeight="1" x14ac:dyDescent="0.2"/>
    <row r="786" ht="8.15" hidden="1" customHeight="1" x14ac:dyDescent="0.2"/>
    <row r="787" ht="8.15" hidden="1" customHeight="1" x14ac:dyDescent="0.2"/>
    <row r="788" ht="8.15" hidden="1" customHeight="1" x14ac:dyDescent="0.2"/>
    <row r="789" ht="8.15" hidden="1" customHeight="1" x14ac:dyDescent="0.2"/>
    <row r="790" ht="8.15" hidden="1" customHeight="1" x14ac:dyDescent="0.2"/>
    <row r="791" ht="8.15" hidden="1" customHeight="1" x14ac:dyDescent="0.2"/>
    <row r="792" ht="8.15" hidden="1" customHeight="1" x14ac:dyDescent="0.2"/>
    <row r="793" ht="8.15" hidden="1" customHeight="1" x14ac:dyDescent="0.2"/>
    <row r="794" ht="8.15" hidden="1" customHeight="1" x14ac:dyDescent="0.2"/>
    <row r="795" ht="8.15" hidden="1" customHeight="1" x14ac:dyDescent="0.2"/>
    <row r="796" ht="8.15" hidden="1" customHeight="1" x14ac:dyDescent="0.2"/>
    <row r="797" ht="8.15" hidden="1" customHeight="1" x14ac:dyDescent="0.2"/>
    <row r="798" ht="8.15" hidden="1" customHeight="1" x14ac:dyDescent="0.2"/>
    <row r="799" ht="8.15" hidden="1" customHeight="1" x14ac:dyDescent="0.2"/>
    <row r="800" ht="8.15" hidden="1" customHeight="1" x14ac:dyDescent="0.2"/>
    <row r="801" ht="8.15" hidden="1" customHeight="1" x14ac:dyDescent="0.2"/>
    <row r="802" ht="8.15" hidden="1" customHeight="1" x14ac:dyDescent="0.2"/>
    <row r="803" ht="8.15" hidden="1" customHeight="1" x14ac:dyDescent="0.2"/>
    <row r="804" ht="8.15" hidden="1" customHeight="1" x14ac:dyDescent="0.2"/>
    <row r="805" ht="8.15" hidden="1" customHeight="1" x14ac:dyDescent="0.2"/>
    <row r="806" ht="8.15" hidden="1" customHeight="1" x14ac:dyDescent="0.2"/>
    <row r="807" ht="8.15" hidden="1" customHeight="1" x14ac:dyDescent="0.2"/>
    <row r="808" ht="8.15" hidden="1" customHeight="1" x14ac:dyDescent="0.2"/>
    <row r="809" ht="8.15" hidden="1" customHeight="1" x14ac:dyDescent="0.2"/>
    <row r="810" ht="8.15" hidden="1" customHeight="1" x14ac:dyDescent="0.2"/>
    <row r="811" ht="8.15" hidden="1" customHeight="1" x14ac:dyDescent="0.2"/>
    <row r="812" ht="8.15" hidden="1" customHeight="1" x14ac:dyDescent="0.2"/>
    <row r="813" ht="8.15" hidden="1" customHeight="1" x14ac:dyDescent="0.2"/>
    <row r="814" ht="8.15" hidden="1" customHeight="1" x14ac:dyDescent="0.2"/>
    <row r="815" ht="8.15" hidden="1" customHeight="1" x14ac:dyDescent="0.2"/>
    <row r="816" ht="8.15" hidden="1" customHeight="1" x14ac:dyDescent="0.2"/>
    <row r="817" ht="8.15" hidden="1" customHeight="1" x14ac:dyDescent="0.2"/>
    <row r="818" ht="8.15" hidden="1" customHeight="1" x14ac:dyDescent="0.2"/>
    <row r="819" ht="8.15" hidden="1" customHeight="1" x14ac:dyDescent="0.2"/>
    <row r="820" ht="8.15" hidden="1" customHeight="1" x14ac:dyDescent="0.2"/>
    <row r="821" ht="8.15" hidden="1" customHeight="1" x14ac:dyDescent="0.2"/>
    <row r="822" ht="8.15" hidden="1" customHeight="1" x14ac:dyDescent="0.2"/>
    <row r="823" ht="8.15" hidden="1" customHeight="1" x14ac:dyDescent="0.2"/>
    <row r="824" ht="8.15" hidden="1" customHeight="1" x14ac:dyDescent="0.2"/>
    <row r="825" ht="8.15" hidden="1" customHeight="1" x14ac:dyDescent="0.2"/>
    <row r="826" ht="8.15" hidden="1" customHeight="1" x14ac:dyDescent="0.2"/>
    <row r="827" ht="8.15" hidden="1" customHeight="1" x14ac:dyDescent="0.2"/>
    <row r="828" ht="8.15" hidden="1" customHeight="1" x14ac:dyDescent="0.2"/>
    <row r="829" ht="8.15" hidden="1" customHeight="1" x14ac:dyDescent="0.2"/>
    <row r="830" ht="8.15" hidden="1" customHeight="1" x14ac:dyDescent="0.2"/>
    <row r="831" ht="8.15" hidden="1" customHeight="1" x14ac:dyDescent="0.2"/>
    <row r="832" ht="8.15" hidden="1" customHeight="1" x14ac:dyDescent="0.2"/>
    <row r="833" ht="8.15" hidden="1" customHeight="1" x14ac:dyDescent="0.2"/>
    <row r="834" ht="8.15" hidden="1" customHeight="1" x14ac:dyDescent="0.2"/>
    <row r="835" ht="8.15" hidden="1" customHeight="1" x14ac:dyDescent="0.2"/>
    <row r="836" ht="8.15" hidden="1" customHeight="1" x14ac:dyDescent="0.2"/>
    <row r="837" ht="8.15" hidden="1" customHeight="1" x14ac:dyDescent="0.2"/>
    <row r="838" ht="8.15" hidden="1" customHeight="1" x14ac:dyDescent="0.2"/>
    <row r="839" ht="8.15" hidden="1" customHeight="1" x14ac:dyDescent="0.2"/>
    <row r="840" ht="8.15" hidden="1" customHeight="1" x14ac:dyDescent="0.2"/>
    <row r="841" ht="8.15" hidden="1" customHeight="1" x14ac:dyDescent="0.2"/>
    <row r="842" ht="8.15" hidden="1" customHeight="1" x14ac:dyDescent="0.2"/>
    <row r="843" ht="8.15" hidden="1" customHeight="1" x14ac:dyDescent="0.2"/>
    <row r="844" ht="8.15" hidden="1" customHeight="1" x14ac:dyDescent="0.2"/>
    <row r="845" ht="8.15" hidden="1" customHeight="1" x14ac:dyDescent="0.2"/>
    <row r="846" ht="8.15" hidden="1" customHeight="1" x14ac:dyDescent="0.2"/>
    <row r="847" ht="8.15" hidden="1" customHeight="1" x14ac:dyDescent="0.2"/>
    <row r="848" ht="8.15" hidden="1" customHeight="1" x14ac:dyDescent="0.2"/>
    <row r="849" ht="8.15" hidden="1" customHeight="1" x14ac:dyDescent="0.2"/>
    <row r="850" ht="8.15" hidden="1" customHeight="1" x14ac:dyDescent="0.2"/>
    <row r="851" ht="8.15" hidden="1" customHeight="1" x14ac:dyDescent="0.2"/>
    <row r="852" ht="8.15" hidden="1" customHeight="1" x14ac:dyDescent="0.2"/>
    <row r="853" ht="8.15" hidden="1" customHeight="1" x14ac:dyDescent="0.2"/>
    <row r="854" ht="8.15" hidden="1" customHeight="1" x14ac:dyDescent="0.2"/>
    <row r="855" ht="8.15" hidden="1" customHeight="1" x14ac:dyDescent="0.2"/>
    <row r="856" ht="8.15" hidden="1" customHeight="1" x14ac:dyDescent="0.2"/>
    <row r="857" ht="8.15" hidden="1" customHeight="1" x14ac:dyDescent="0.2"/>
    <row r="858" ht="8.15" hidden="1" customHeight="1" x14ac:dyDescent="0.2"/>
    <row r="859" ht="8.15" hidden="1" customHeight="1" x14ac:dyDescent="0.2"/>
    <row r="860" ht="8.15" hidden="1" customHeight="1" x14ac:dyDescent="0.2"/>
    <row r="861" ht="8.15" hidden="1" customHeight="1" x14ac:dyDescent="0.2"/>
    <row r="862" ht="8.15" hidden="1" customHeight="1" x14ac:dyDescent="0.2"/>
    <row r="863" ht="8.15" hidden="1" customHeight="1" x14ac:dyDescent="0.2"/>
    <row r="864" ht="8.15" hidden="1" customHeight="1" x14ac:dyDescent="0.2"/>
    <row r="865" ht="8.15" hidden="1" customHeight="1" x14ac:dyDescent="0.2"/>
    <row r="866" ht="8.15" hidden="1" customHeight="1" x14ac:dyDescent="0.2"/>
    <row r="867" ht="8.15" hidden="1" customHeight="1" x14ac:dyDescent="0.2"/>
    <row r="868" ht="8.15" hidden="1" customHeight="1" x14ac:dyDescent="0.2"/>
    <row r="869" ht="8.15" hidden="1" customHeight="1" x14ac:dyDescent="0.2"/>
    <row r="870" ht="8.15" hidden="1" customHeight="1" x14ac:dyDescent="0.2"/>
    <row r="871" ht="8.15" hidden="1" customHeight="1" x14ac:dyDescent="0.2"/>
    <row r="872" ht="8.15" hidden="1" customHeight="1" x14ac:dyDescent="0.2"/>
    <row r="873" ht="8.15" hidden="1" customHeight="1" x14ac:dyDescent="0.2"/>
    <row r="874" ht="8.15" hidden="1" customHeight="1" x14ac:dyDescent="0.2"/>
    <row r="875" ht="8.15" hidden="1" customHeight="1" x14ac:dyDescent="0.2"/>
    <row r="876" ht="8.15" hidden="1" customHeight="1" x14ac:dyDescent="0.2"/>
    <row r="877" ht="8.15" hidden="1" customHeight="1" x14ac:dyDescent="0.2"/>
    <row r="878" ht="8.15" hidden="1" customHeight="1" x14ac:dyDescent="0.2"/>
    <row r="879" ht="8.15" hidden="1" customHeight="1" x14ac:dyDescent="0.2"/>
    <row r="880" ht="8.15" hidden="1" customHeight="1" x14ac:dyDescent="0.2"/>
    <row r="881" ht="8.15" hidden="1" customHeight="1" x14ac:dyDescent="0.2"/>
    <row r="882" ht="8.15" hidden="1" customHeight="1" x14ac:dyDescent="0.2"/>
    <row r="883" ht="8.15" hidden="1" customHeight="1" x14ac:dyDescent="0.2"/>
    <row r="884" ht="8.15" hidden="1" customHeight="1" x14ac:dyDescent="0.2"/>
    <row r="885" ht="8.15" hidden="1" customHeight="1" x14ac:dyDescent="0.2"/>
    <row r="886" ht="8.15" hidden="1" customHeight="1" x14ac:dyDescent="0.2"/>
    <row r="887" ht="8.15" hidden="1" customHeight="1" x14ac:dyDescent="0.2"/>
    <row r="888" ht="8.15" hidden="1" customHeight="1" x14ac:dyDescent="0.2"/>
    <row r="889" ht="8.15" hidden="1" customHeight="1" x14ac:dyDescent="0.2"/>
    <row r="890" ht="8.15" hidden="1" customHeight="1" x14ac:dyDescent="0.2"/>
    <row r="891" ht="8.15" hidden="1" customHeight="1" x14ac:dyDescent="0.2"/>
    <row r="892" ht="8.15" hidden="1" customHeight="1" x14ac:dyDescent="0.2"/>
    <row r="893" ht="8.15" hidden="1" customHeight="1" x14ac:dyDescent="0.2"/>
    <row r="894" ht="8.15" hidden="1" customHeight="1" x14ac:dyDescent="0.2"/>
    <row r="895" ht="8.15" hidden="1" customHeight="1" x14ac:dyDescent="0.2"/>
    <row r="896" ht="8.15" hidden="1" customHeight="1" x14ac:dyDescent="0.2"/>
    <row r="897" ht="8.15" hidden="1" customHeight="1" x14ac:dyDescent="0.2"/>
    <row r="898" ht="8.15" hidden="1" customHeight="1" x14ac:dyDescent="0.2"/>
    <row r="899" ht="8.15" hidden="1" customHeight="1" x14ac:dyDescent="0.2"/>
    <row r="900" ht="8.15" hidden="1" customHeight="1" x14ac:dyDescent="0.2"/>
    <row r="901" ht="8.15" hidden="1" customHeight="1" x14ac:dyDescent="0.2"/>
    <row r="902" ht="8.15" hidden="1" customHeight="1" x14ac:dyDescent="0.2"/>
    <row r="903" ht="8.15" hidden="1" customHeight="1" x14ac:dyDescent="0.2"/>
    <row r="904" ht="8.15" hidden="1" customHeight="1" x14ac:dyDescent="0.2"/>
    <row r="905" ht="8.15" hidden="1" customHeight="1" x14ac:dyDescent="0.2"/>
    <row r="906" ht="8.15" hidden="1" customHeight="1" x14ac:dyDescent="0.2"/>
    <row r="907" ht="8.15" hidden="1" customHeight="1" x14ac:dyDescent="0.2"/>
    <row r="908" ht="8.15" hidden="1" customHeight="1" x14ac:dyDescent="0.2"/>
    <row r="909" ht="8.15" hidden="1" customHeight="1" x14ac:dyDescent="0.2"/>
    <row r="910" ht="8.15" hidden="1" customHeight="1" x14ac:dyDescent="0.2"/>
    <row r="911" ht="8.15" hidden="1" customHeight="1" x14ac:dyDescent="0.2"/>
    <row r="912" ht="8.15" hidden="1" customHeight="1" x14ac:dyDescent="0.2"/>
    <row r="913" ht="8.15" hidden="1" customHeight="1" x14ac:dyDescent="0.2"/>
    <row r="914" ht="8.15" hidden="1" customHeight="1" x14ac:dyDescent="0.2"/>
    <row r="915" ht="8.15" hidden="1" customHeight="1" x14ac:dyDescent="0.2"/>
    <row r="916" ht="8.15" hidden="1" customHeight="1" x14ac:dyDescent="0.2"/>
    <row r="917" ht="8.15" hidden="1" customHeight="1" x14ac:dyDescent="0.2"/>
    <row r="918" ht="8.15" hidden="1" customHeight="1" x14ac:dyDescent="0.2"/>
    <row r="919" ht="8.15" hidden="1" customHeight="1" x14ac:dyDescent="0.2"/>
    <row r="920" ht="8.15" hidden="1" customHeight="1" x14ac:dyDescent="0.2"/>
    <row r="921" ht="8.15" hidden="1" customHeight="1" x14ac:dyDescent="0.2"/>
    <row r="922" ht="8.15" hidden="1" customHeight="1" x14ac:dyDescent="0.2"/>
    <row r="923" ht="8.15" hidden="1" customHeight="1" x14ac:dyDescent="0.2"/>
    <row r="924" ht="8.15" hidden="1" customHeight="1" x14ac:dyDescent="0.2"/>
    <row r="925" ht="8.15" hidden="1" customHeight="1" x14ac:dyDescent="0.2"/>
    <row r="926" ht="8.15" hidden="1" customHeight="1" x14ac:dyDescent="0.2"/>
    <row r="927" ht="8.15" hidden="1" customHeight="1" x14ac:dyDescent="0.2"/>
    <row r="928" ht="8.15" hidden="1" customHeight="1" x14ac:dyDescent="0.2"/>
    <row r="929" ht="8.15" hidden="1" customHeight="1" x14ac:dyDescent="0.2"/>
    <row r="930" ht="8.15" hidden="1" customHeight="1" x14ac:dyDescent="0.2"/>
    <row r="931" ht="8.15" hidden="1" customHeight="1" x14ac:dyDescent="0.2"/>
    <row r="932" ht="8.15" hidden="1" customHeight="1" x14ac:dyDescent="0.2"/>
    <row r="933" ht="8.15" hidden="1" customHeight="1" x14ac:dyDescent="0.2"/>
    <row r="934" ht="8.15" hidden="1" customHeight="1" x14ac:dyDescent="0.2"/>
    <row r="935" ht="8.15" hidden="1" customHeight="1" x14ac:dyDescent="0.2"/>
    <row r="936" ht="8.15" hidden="1" customHeight="1" x14ac:dyDescent="0.2"/>
    <row r="937" ht="8.15" hidden="1" customHeight="1" x14ac:dyDescent="0.2"/>
    <row r="938" ht="8.15" hidden="1" customHeight="1" x14ac:dyDescent="0.2"/>
    <row r="939" ht="8.15" hidden="1" customHeight="1" x14ac:dyDescent="0.2"/>
    <row r="940" ht="8.15" hidden="1" customHeight="1" x14ac:dyDescent="0.2"/>
    <row r="941" ht="8.15" hidden="1" customHeight="1" x14ac:dyDescent="0.2"/>
    <row r="942" ht="8.15" hidden="1" customHeight="1" x14ac:dyDescent="0.2"/>
    <row r="943" ht="8.15" hidden="1" customHeight="1" x14ac:dyDescent="0.2"/>
    <row r="944" ht="8.15" hidden="1" customHeight="1" x14ac:dyDescent="0.2"/>
    <row r="945" ht="8.15" hidden="1" customHeight="1" x14ac:dyDescent="0.2"/>
    <row r="946" ht="8.15" hidden="1" customHeight="1" x14ac:dyDescent="0.2"/>
    <row r="947" ht="8.15" hidden="1" customHeight="1" x14ac:dyDescent="0.2"/>
    <row r="948" ht="8.15" hidden="1" customHeight="1" x14ac:dyDescent="0.2"/>
    <row r="949" ht="8.15" hidden="1" customHeight="1" x14ac:dyDescent="0.2"/>
    <row r="950" ht="8.15" hidden="1" customHeight="1" x14ac:dyDescent="0.2"/>
    <row r="951" ht="8.15" hidden="1" customHeight="1" x14ac:dyDescent="0.2"/>
    <row r="952" ht="8.15" hidden="1" customHeight="1" x14ac:dyDescent="0.2"/>
    <row r="953" ht="8.15" hidden="1" customHeight="1" x14ac:dyDescent="0.2"/>
    <row r="954" ht="8.15" hidden="1" customHeight="1" x14ac:dyDescent="0.2"/>
    <row r="955" ht="8.15" hidden="1" customHeight="1" x14ac:dyDescent="0.2"/>
    <row r="956" ht="8.15" hidden="1" customHeight="1" x14ac:dyDescent="0.2"/>
    <row r="957" ht="8.15" hidden="1" customHeight="1" x14ac:dyDescent="0.2"/>
    <row r="958" ht="8.15" hidden="1" customHeight="1" x14ac:dyDescent="0.2"/>
    <row r="959" ht="8.15" hidden="1" customHeight="1" x14ac:dyDescent="0.2"/>
    <row r="960" ht="8.15" hidden="1" customHeight="1" x14ac:dyDescent="0.2"/>
    <row r="961" ht="8.15" hidden="1" customHeight="1" x14ac:dyDescent="0.2"/>
    <row r="962" ht="8.15" hidden="1" customHeight="1" x14ac:dyDescent="0.2"/>
    <row r="963" ht="8.15" hidden="1" customHeight="1" x14ac:dyDescent="0.2"/>
    <row r="964" ht="8.15" hidden="1" customHeight="1" x14ac:dyDescent="0.2"/>
    <row r="965" ht="8.15" hidden="1" customHeight="1" x14ac:dyDescent="0.2"/>
    <row r="966" ht="8.15" hidden="1" customHeight="1" x14ac:dyDescent="0.2"/>
    <row r="967" ht="8.15" hidden="1" customHeight="1" x14ac:dyDescent="0.2"/>
    <row r="968" ht="8.15" hidden="1" customHeight="1" x14ac:dyDescent="0.2"/>
    <row r="969" ht="8.15" hidden="1" customHeight="1" x14ac:dyDescent="0.2"/>
    <row r="970" ht="8.15" hidden="1" customHeight="1" x14ac:dyDescent="0.2"/>
    <row r="971" ht="8.15" hidden="1" customHeight="1" x14ac:dyDescent="0.2"/>
    <row r="972" ht="8.15" hidden="1" customHeight="1" x14ac:dyDescent="0.2"/>
    <row r="973" ht="8.15" hidden="1" customHeight="1" x14ac:dyDescent="0.2"/>
    <row r="974" ht="8.15" hidden="1" customHeight="1" x14ac:dyDescent="0.2"/>
    <row r="975" ht="8.15" hidden="1" customHeight="1" x14ac:dyDescent="0.2"/>
    <row r="976" ht="8.15" hidden="1" customHeight="1" x14ac:dyDescent="0.2"/>
    <row r="977" ht="8.15" hidden="1" customHeight="1" x14ac:dyDescent="0.2"/>
    <row r="978" ht="8.15" hidden="1" customHeight="1" x14ac:dyDescent="0.2"/>
    <row r="979" ht="8.15" hidden="1" customHeight="1" x14ac:dyDescent="0.2"/>
    <row r="980" ht="8.15" hidden="1" customHeight="1" x14ac:dyDescent="0.2"/>
    <row r="981" ht="8.15" hidden="1" customHeight="1" x14ac:dyDescent="0.2"/>
    <row r="982" ht="8.15" hidden="1" customHeight="1" x14ac:dyDescent="0.2"/>
    <row r="983" ht="8.15" hidden="1" customHeight="1" x14ac:dyDescent="0.2"/>
    <row r="984" ht="8.15" hidden="1" customHeight="1" x14ac:dyDescent="0.2"/>
    <row r="985" ht="8.15" hidden="1" customHeight="1" x14ac:dyDescent="0.2"/>
    <row r="986" ht="8.15" hidden="1" customHeight="1" x14ac:dyDescent="0.2"/>
    <row r="987" ht="8.15" hidden="1" customHeight="1" x14ac:dyDescent="0.2"/>
    <row r="988" ht="8.15" hidden="1" customHeight="1" x14ac:dyDescent="0.2"/>
    <row r="989" ht="8.15" hidden="1" customHeight="1" x14ac:dyDescent="0.2"/>
    <row r="990" ht="8.15" hidden="1" customHeight="1" x14ac:dyDescent="0.2"/>
    <row r="991" ht="8.15" hidden="1" customHeight="1" x14ac:dyDescent="0.2"/>
    <row r="992" ht="8.15" hidden="1" customHeight="1" x14ac:dyDescent="0.2"/>
    <row r="993" ht="8.15" hidden="1" customHeight="1" x14ac:dyDescent="0.2"/>
    <row r="994" ht="8.15" hidden="1" customHeight="1" x14ac:dyDescent="0.2"/>
    <row r="995" ht="8.15" hidden="1" customHeight="1" x14ac:dyDescent="0.2"/>
    <row r="996" ht="8.15" hidden="1" customHeight="1" x14ac:dyDescent="0.2"/>
    <row r="997" ht="8.15" hidden="1" customHeight="1" x14ac:dyDescent="0.2"/>
  </sheetData>
  <sheetProtection algorithmName="SHA-512" hashValue="MO8no0RHhOP9cJi8brDZAal7zVfYYDrD6qvE34om81fz3AipygGB69jyaAzv3T3lkEeINXRmMnUgkbQrr1fOJg==" saltValue="/9darLT4KhZSAQVGKJSZQg==" spinCount="100000" sheet="1" formatCells="0"/>
  <mergeCells count="236">
    <mergeCell ref="CD110:CK111"/>
    <mergeCell ref="CD112:CK113"/>
    <mergeCell ref="CD114:CK115"/>
    <mergeCell ref="CD116:CK117"/>
    <mergeCell ref="CS108:CS109"/>
    <mergeCell ref="CS110:CS111"/>
    <mergeCell ref="CS112:CS113"/>
    <mergeCell ref="CS114:CS115"/>
    <mergeCell ref="CS116:CS117"/>
    <mergeCell ref="AK110:BG111"/>
    <mergeCell ref="AK112:BG113"/>
    <mergeCell ref="AK114:BG115"/>
    <mergeCell ref="AK116:BG117"/>
    <mergeCell ref="BH108:CC109"/>
    <mergeCell ref="BH110:CC111"/>
    <mergeCell ref="BH112:CC113"/>
    <mergeCell ref="BH114:CC115"/>
    <mergeCell ref="BH116:CC117"/>
    <mergeCell ref="E112:G113"/>
    <mergeCell ref="E114:G115"/>
    <mergeCell ref="E116:G117"/>
    <mergeCell ref="H108:W109"/>
    <mergeCell ref="H110:W111"/>
    <mergeCell ref="H112:W113"/>
    <mergeCell ref="H114:W115"/>
    <mergeCell ref="H116:W117"/>
    <mergeCell ref="X108:AJ109"/>
    <mergeCell ref="X110:AJ111"/>
    <mergeCell ref="X112:AJ113"/>
    <mergeCell ref="X114:AJ115"/>
    <mergeCell ref="X116:AJ117"/>
    <mergeCell ref="E110:G111"/>
    <mergeCell ref="E108:G109"/>
    <mergeCell ref="BH93:BM94"/>
    <mergeCell ref="X104:AJ107"/>
    <mergeCell ref="E101:L103"/>
    <mergeCell ref="BH104:CC107"/>
    <mergeCell ref="CD104:CK107"/>
    <mergeCell ref="E104:G107"/>
    <mergeCell ref="AK108:BG109"/>
    <mergeCell ref="CD108:CK109"/>
    <mergeCell ref="CG89:CK95"/>
    <mergeCell ref="BH90:BM91"/>
    <mergeCell ref="X89:AJ95"/>
    <mergeCell ref="E55:F67"/>
    <mergeCell ref="AK57:BG59"/>
    <mergeCell ref="BN93:BR94"/>
    <mergeCell ref="BS93:BU94"/>
    <mergeCell ref="M79:W82"/>
    <mergeCell ref="G74:L95"/>
    <mergeCell ref="H104:W107"/>
    <mergeCell ref="E96:CK100"/>
    <mergeCell ref="BS90:BU91"/>
    <mergeCell ref="AK104:BG107"/>
    <mergeCell ref="AK89:BG91"/>
    <mergeCell ref="BN89:BR89"/>
    <mergeCell ref="BW89:CA95"/>
    <mergeCell ref="AP92:AT93"/>
    <mergeCell ref="BW71:CA73"/>
    <mergeCell ref="CB83:CF88"/>
    <mergeCell ref="AK55:BG56"/>
    <mergeCell ref="CB74:CF78"/>
    <mergeCell ref="CB89:CF95"/>
    <mergeCell ref="AP62:AT63"/>
    <mergeCell ref="BN90:BR91"/>
    <mergeCell ref="AU92:AZ93"/>
    <mergeCell ref="BT65:BV66"/>
    <mergeCell ref="AK68:BG70"/>
    <mergeCell ref="E3:CK4"/>
    <mergeCell ref="BN8:CK9"/>
    <mergeCell ref="X39:AJ41"/>
    <mergeCell ref="M42:W46"/>
    <mergeCell ref="M39:W41"/>
    <mergeCell ref="BH39:BV41"/>
    <mergeCell ref="AL53:AP54"/>
    <mergeCell ref="BW42:CA46"/>
    <mergeCell ref="AQ53:BE54"/>
    <mergeCell ref="AW43:BF45"/>
    <mergeCell ref="CB33:CF38"/>
    <mergeCell ref="AL5:AW6"/>
    <mergeCell ref="AP23:BB24"/>
    <mergeCell ref="BG5:BP6"/>
    <mergeCell ref="AA5:AK6"/>
    <mergeCell ref="AQ8:AV9"/>
    <mergeCell ref="BO12:BV13"/>
    <mergeCell ref="BH15:BV19"/>
    <mergeCell ref="BW17:CA19"/>
    <mergeCell ref="M47:W50"/>
    <mergeCell ref="M51:W54"/>
    <mergeCell ref="BW39:CA41"/>
    <mergeCell ref="X15:AJ19"/>
    <mergeCell ref="AK15:BG19"/>
    <mergeCell ref="BR76:BT77"/>
    <mergeCell ref="BB8:BF9"/>
    <mergeCell ref="AX5:BF6"/>
    <mergeCell ref="AW8:BA9"/>
    <mergeCell ref="BB10:BF11"/>
    <mergeCell ref="AQ10:AV11"/>
    <mergeCell ref="BJ76:BQ77"/>
    <mergeCell ref="BO60:BS61"/>
    <mergeCell ref="BM60:BN61"/>
    <mergeCell ref="AS43:AV45"/>
    <mergeCell ref="BT60:BV61"/>
    <mergeCell ref="BJ60:BL61"/>
    <mergeCell ref="AK71:BG73"/>
    <mergeCell ref="E20:F38"/>
    <mergeCell ref="M20:W29"/>
    <mergeCell ref="BW12:CH13"/>
    <mergeCell ref="F12:P13"/>
    <mergeCell ref="AW10:BA11"/>
    <mergeCell ref="Q10:Q11"/>
    <mergeCell ref="Q12:Q13"/>
    <mergeCell ref="F10:P11"/>
    <mergeCell ref="R10:AN11"/>
    <mergeCell ref="R12:AN13"/>
    <mergeCell ref="X20:AJ29"/>
    <mergeCell ref="E68:F73"/>
    <mergeCell ref="BH63:BN64"/>
    <mergeCell ref="AK77:BG78"/>
    <mergeCell ref="AK64:AT65"/>
    <mergeCell ref="AK66:AO67"/>
    <mergeCell ref="CB17:CF19"/>
    <mergeCell ref="BW68:CA70"/>
    <mergeCell ref="E15:L19"/>
    <mergeCell ref="M15:W19"/>
    <mergeCell ref="G55:L67"/>
    <mergeCell ref="AK47:BG48"/>
    <mergeCell ref="BJ52:BQ53"/>
    <mergeCell ref="AK49:BG50"/>
    <mergeCell ref="BA66:BG67"/>
    <mergeCell ref="G20:L38"/>
    <mergeCell ref="X30:AJ38"/>
    <mergeCell ref="E39:F46"/>
    <mergeCell ref="BO65:BS66"/>
    <mergeCell ref="AK62:AO63"/>
    <mergeCell ref="BA62:BG63"/>
    <mergeCell ref="AP66:AT67"/>
    <mergeCell ref="AU66:AZ67"/>
    <mergeCell ref="E47:F54"/>
    <mergeCell ref="BH58:BN59"/>
    <mergeCell ref="CI12:CK13"/>
    <mergeCell ref="AL23:AO24"/>
    <mergeCell ref="BI23:BS24"/>
    <mergeCell ref="BW15:CK16"/>
    <mergeCell ref="AP28:BB29"/>
    <mergeCell ref="BI28:BS29"/>
    <mergeCell ref="CG20:CK29"/>
    <mergeCell ref="CG17:CK19"/>
    <mergeCell ref="CG33:CK38"/>
    <mergeCell ref="BW33:CA38"/>
    <mergeCell ref="AL28:AO29"/>
    <mergeCell ref="BE37:BG38"/>
    <mergeCell ref="AQ12:AV13"/>
    <mergeCell ref="AK25:AL27"/>
    <mergeCell ref="AK20:AL22"/>
    <mergeCell ref="AW12:BF13"/>
    <mergeCell ref="BH20:BV22"/>
    <mergeCell ref="BH25:BV27"/>
    <mergeCell ref="AM20:BG22"/>
    <mergeCell ref="AM25:BG27"/>
    <mergeCell ref="AR37:AS38"/>
    <mergeCell ref="AK33:BG36"/>
    <mergeCell ref="AT37:BD38"/>
    <mergeCell ref="AK30:BG32"/>
    <mergeCell ref="DG26:DN26"/>
    <mergeCell ref="BW57:CA67"/>
    <mergeCell ref="CG57:CK67"/>
    <mergeCell ref="CB57:CF67"/>
    <mergeCell ref="BJ65:BL66"/>
    <mergeCell ref="BM65:BN66"/>
    <mergeCell ref="CG55:CK56"/>
    <mergeCell ref="CB51:CF54"/>
    <mergeCell ref="DD26:DF26"/>
    <mergeCell ref="CG39:CK41"/>
    <mergeCell ref="CB42:CF46"/>
    <mergeCell ref="CB55:CF56"/>
    <mergeCell ref="BW55:CA56"/>
    <mergeCell ref="CG42:CK46"/>
    <mergeCell ref="CB39:CF41"/>
    <mergeCell ref="BW47:CA50"/>
    <mergeCell ref="BR52:BT53"/>
    <mergeCell ref="BH55:BV56"/>
    <mergeCell ref="BL43:BQ45"/>
    <mergeCell ref="BW20:CA29"/>
    <mergeCell ref="CG47:CK50"/>
    <mergeCell ref="BW51:CA54"/>
    <mergeCell ref="CG51:CK54"/>
    <mergeCell ref="CB47:CF50"/>
    <mergeCell ref="CG83:CK88"/>
    <mergeCell ref="AK83:BG88"/>
    <mergeCell ref="AK74:BG76"/>
    <mergeCell ref="BW74:CA78"/>
    <mergeCell ref="BW30:CA32"/>
    <mergeCell ref="CB30:CF32"/>
    <mergeCell ref="CG30:CK32"/>
    <mergeCell ref="X83:AJ88"/>
    <mergeCell ref="X47:AJ50"/>
    <mergeCell ref="X51:AJ54"/>
    <mergeCell ref="X57:AJ67"/>
    <mergeCell ref="AK37:AQ38"/>
    <mergeCell ref="X79:AJ82"/>
    <mergeCell ref="AU62:AZ63"/>
    <mergeCell ref="AK60:AT61"/>
    <mergeCell ref="CB68:CF70"/>
    <mergeCell ref="CG68:CK70"/>
    <mergeCell ref="CB79:CF82"/>
    <mergeCell ref="CB71:CF73"/>
    <mergeCell ref="BW79:CA82"/>
    <mergeCell ref="BR43:BT45"/>
    <mergeCell ref="CG74:CK78"/>
    <mergeCell ref="CG79:CK82"/>
    <mergeCell ref="CG71:CK73"/>
    <mergeCell ref="CS104:CS107"/>
    <mergeCell ref="M30:W38"/>
    <mergeCell ref="E74:F95"/>
    <mergeCell ref="G68:L73"/>
    <mergeCell ref="CB20:CF29"/>
    <mergeCell ref="BA92:BB93"/>
    <mergeCell ref="M83:W88"/>
    <mergeCell ref="X74:AJ78"/>
    <mergeCell ref="BW83:CA88"/>
    <mergeCell ref="M89:W95"/>
    <mergeCell ref="M57:W67"/>
    <mergeCell ref="M74:W78"/>
    <mergeCell ref="AK39:BG41"/>
    <mergeCell ref="AK51:BG52"/>
    <mergeCell ref="X42:AJ46"/>
    <mergeCell ref="AN43:AR45"/>
    <mergeCell ref="X55:AJ56"/>
    <mergeCell ref="AK79:BG82"/>
    <mergeCell ref="X68:AJ73"/>
    <mergeCell ref="G47:L54"/>
    <mergeCell ref="G39:L46"/>
    <mergeCell ref="M71:W73"/>
    <mergeCell ref="M68:W70"/>
    <mergeCell ref="M55:W56"/>
  </mergeCells>
  <phoneticPr fontId="20"/>
  <conditionalFormatting sqref="AU92:AZ93">
    <cfRule type="cellIs" dxfId="0" priority="1" stopIfTrue="1" operator="equal">
      <formula>"設定無"</formula>
    </cfRule>
  </conditionalFormatting>
  <dataValidations count="12">
    <dataValidation imeMode="off" allowBlank="1" showInputMessage="1" showErrorMessage="1" sqref="R12:AN13 BW12:CH13 BI23:BS24 BI28:BS29 BJ52:BQ53 BJ60:BL61 BO60:BS61 BO65:BS66 BJ65:BL66 BJ76:BQ77 BN90:BR91 BN93:BR94 AU92:AZ93 BJ44:BK45 BK43 BL43:BQ45" xr:uid="{00000000-0002-0000-0000-000001000000}"/>
    <dataValidation type="list" allowBlank="1" showInputMessage="1" showErrorMessage="1" sqref="AW10:BA11" xr:uid="{00000000-0002-0000-0000-000005000000}">
      <formula1>$CW$26:$CW$33</formula1>
    </dataValidation>
    <dataValidation type="list" allowBlank="1" showInputMessage="1" showErrorMessage="1" sqref="AW8:BA9" xr:uid="{00000000-0002-0000-0000-000006000000}">
      <formula1>$CV$26:$CV$36</formula1>
    </dataValidation>
    <dataValidation type="list" allowBlank="1" showInputMessage="1" showErrorMessage="1" sqref="AL5:AW6" xr:uid="{00000000-0002-0000-0000-000008000000}">
      <formula1>$CY$26:$CY$38</formula1>
    </dataValidation>
    <dataValidation type="list" allowBlank="1" showInputMessage="1" showErrorMessage="1" sqref="AW12:BF13" xr:uid="{00000000-0002-0000-0000-000009000000}">
      <formula1>$CW$62:$CW$68</formula1>
    </dataValidation>
    <dataValidation type="list" allowBlank="1" showInputMessage="1" showErrorMessage="1" sqref="BW30:CA41 CG30:CK41 CG47:CK50 BW47:CA50 BW55:CA56 CG55:CK56 BW68:CA73 CG68:CK73 BW79:CA88 CG79:CK88" xr:uid="{C783A20E-3573-4CA4-9910-4080890A21F6}">
      <formula1>$CR$26:$CR$27</formula1>
    </dataValidation>
    <dataValidation type="list" allowBlank="1" showInputMessage="1" showErrorMessage="1" sqref="E108:G117" xr:uid="{0537380F-4139-423F-9D1F-9A91A5BB1015}">
      <formula1>$CT$104:$CT$110</formula1>
    </dataValidation>
    <dataValidation type="list" allowBlank="1" showInputMessage="1" showErrorMessage="1" sqref="X108:AJ109" xr:uid="{498E817E-1E1F-414B-93B5-D5C644A0A6A2}">
      <formula1>$CU$112:$CU$115</formula1>
    </dataValidation>
    <dataValidation type="list" allowBlank="1" showInputMessage="1" showErrorMessage="1" sqref="X110:AJ111" xr:uid="{B5004344-C6A2-4ACC-B4D2-D0284947B381}">
      <formula1>$CV$112:$CV$115</formula1>
    </dataValidation>
    <dataValidation type="list" allowBlank="1" showInputMessage="1" showErrorMessage="1" sqref="X112:AJ113" xr:uid="{9666F30A-AFFB-40C3-BD09-2D00F2451145}">
      <formula1>$CW$112:$CW$115</formula1>
    </dataValidation>
    <dataValidation type="list" allowBlank="1" showInputMessage="1" showErrorMessage="1" sqref="X114:AJ115" xr:uid="{B901ED64-3D58-4BCD-9911-552CD49D20E9}">
      <formula1>$CX$112:$CX$115</formula1>
    </dataValidation>
    <dataValidation type="list" allowBlank="1" showInputMessage="1" showErrorMessage="1" sqref="X116:AJ117" xr:uid="{D93DC33E-25BA-4069-9D8E-3BE4A32DA0CC}">
      <formula1>$CY$112:$CY$115</formula1>
    </dataValidation>
  </dataValidations>
  <printOptions horizontalCentered="1"/>
  <pageMargins left="0.51" right="0.31" top="0.31" bottom="0.31" header="0.24" footer="0.1"/>
  <pageSetup paperSize="9" scale="87" orientation="portrait" r:id="rId1"/>
  <headerFooter alignWithMargins="0">
    <oddFooter>&amp;C版権所有：日本オーチス・エレベータ株式会社</oddFooter>
  </headerFooter>
  <ignoredErrors>
    <ignoredError sqref="AS43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UCMP-BOMCO_Ver.7_S</vt:lpstr>
      <vt:lpstr>'UCMP-BOMCO_Ver.7_S'!Print_Area</vt:lpstr>
      <vt:lpstr>'UCMP-BOMCO_Ver.7_S'!Print_Titles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2023-11-01T11:00:30Z</cp:lastPrinted>
  <dcterms:created xsi:type="dcterms:W3CDTF">2009-08-17T04:44:12Z</dcterms:created>
  <dcterms:modified xsi:type="dcterms:W3CDTF">2025-11-28T00:21:38Z</dcterms:modified>
</cp:coreProperties>
</file>