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satotk\OneDrive - Otis Elevator\デスクトップ\Digital Inspection_個人フォルダ\UCMPシート見直し\●HYD\"/>
    </mc:Choice>
  </mc:AlternateContent>
  <xr:revisionPtr revIDLastSave="2487" documentId="8_{777EFE7B-0A24-4AB0-AB93-1C28865489C3}" xr6:coauthVersionLast="45" xr6:coauthVersionMax="47" xr10:uidLastSave="{D0E43459-0ADD-4278-A321-B10DF18CF419}"/>
  <bookViews>
    <workbookView xWindow="-120" yWindow="-120" windowWidth="20730" windowHeight="11160" xr2:uid="{BFC96788-EFF9-4CD2-9E9E-358908AA3F9F}"/>
  </bookViews>
  <sheets>
    <sheet name="UCMP-HYD_Ver.3_K" sheetId="56" r:id="rId1"/>
  </sheets>
  <definedNames>
    <definedName name="_xlnm.Print_Area" localSheetId="0">'UCMP-HYD_Ver.3_K'!$E$5:$CO$132</definedName>
    <definedName name="_xlnm.Print_Titles" localSheetId="0">'UCMP-HYD_Ver.3_K'!$5:$17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K99" i="56" l="1"/>
  <c r="CA99" i="56"/>
  <c r="CK80" i="56"/>
  <c r="CK77" i="56"/>
  <c r="CA80" i="56"/>
  <c r="CA77" i="56"/>
  <c r="BL131" i="56" l="1"/>
  <c r="AN131" i="56"/>
  <c r="Z131" i="56"/>
  <c r="E131" i="56"/>
  <c r="DH142" i="56" s="1"/>
  <c r="BL129" i="56"/>
  <c r="AN129" i="56"/>
  <c r="Z129" i="56"/>
  <c r="E129" i="56"/>
  <c r="DG142" i="56" s="1"/>
  <c r="BL127" i="56"/>
  <c r="AN127" i="56"/>
  <c r="Z127" i="56"/>
  <c r="E127" i="56"/>
  <c r="DF139" i="56" s="1"/>
  <c r="DJ142" i="56"/>
  <c r="DI142" i="56"/>
  <c r="DJ141" i="56"/>
  <c r="DI141" i="56"/>
  <c r="DJ140" i="56"/>
  <c r="DI140" i="56"/>
  <c r="DJ139" i="56"/>
  <c r="DI139" i="56"/>
  <c r="H131" i="56" l="1"/>
  <c r="H129" i="56"/>
  <c r="H127" i="56"/>
  <c r="DH140" i="56"/>
  <c r="DH139" i="56"/>
  <c r="DH141" i="56"/>
  <c r="DG141" i="56"/>
  <c r="DG139" i="56"/>
  <c r="DG140" i="56"/>
  <c r="DF141" i="56"/>
  <c r="DF142" i="56"/>
  <c r="DF140" i="56"/>
  <c r="CA47" i="56" l="1"/>
  <c r="DS49" i="56"/>
  <c r="AU38" i="56"/>
  <c r="DS51" i="56" l="1"/>
  <c r="CK83" i="56"/>
  <c r="CA83" i="56"/>
  <c r="CK71" i="56"/>
  <c r="CA71" i="56"/>
  <c r="CA60" i="56"/>
  <c r="DR56" i="56"/>
  <c r="DD20" i="56"/>
  <c r="CB13" i="56" s="1"/>
  <c r="AV25" i="56"/>
  <c r="DS50" i="56" s="1"/>
  <c r="AN25" i="56"/>
  <c r="AV23" i="56"/>
  <c r="DB36" i="56"/>
  <c r="DB35" i="56"/>
  <c r="DB34" i="56"/>
  <c r="DB33" i="56"/>
  <c r="DB32" i="56"/>
  <c r="DB31" i="56"/>
  <c r="DB30" i="56"/>
  <c r="DB29" i="56"/>
  <c r="DB28" i="56"/>
  <c r="DB27" i="56"/>
  <c r="DB26" i="56"/>
  <c r="CI13" i="56" l="1"/>
  <c r="DF72" i="56" s="1"/>
  <c r="DU48" i="56"/>
  <c r="DS48" i="56"/>
  <c r="DW49" i="56" s="1"/>
  <c r="DU49" i="56"/>
  <c r="DV49" i="56"/>
  <c r="DV48" i="56"/>
  <c r="AU58" i="56"/>
  <c r="BK7" i="56"/>
  <c r="AT32" i="56"/>
  <c r="AP67" i="56"/>
  <c r="AW47" i="56"/>
  <c r="CK90" i="56"/>
  <c r="CA90" i="56"/>
  <c r="DG78" i="56"/>
  <c r="DG77" i="56"/>
  <c r="CK60" i="56" s="1"/>
  <c r="DS59" i="56"/>
  <c r="DR59" i="56"/>
  <c r="DS58" i="56"/>
  <c r="DR58" i="56"/>
  <c r="DS57" i="56"/>
  <c r="DS56" i="56"/>
  <c r="DT56" i="56" s="1"/>
  <c r="DF73" i="56" l="1"/>
  <c r="DF70" i="56"/>
  <c r="DF71" i="56"/>
  <c r="BR96" i="56" s="1"/>
  <c r="CK95" i="56" s="1"/>
  <c r="DT58" i="56"/>
  <c r="DT59" i="56"/>
  <c r="DW48" i="56"/>
  <c r="DX48" i="56" s="1"/>
  <c r="DX49" i="56"/>
  <c r="DX50" i="56" s="1"/>
  <c r="CK47" i="56"/>
  <c r="CA64" i="56"/>
  <c r="CK64" i="56"/>
  <c r="CA29" i="56"/>
  <c r="CK29" i="56"/>
  <c r="CK56" i="56"/>
  <c r="CA56" i="56"/>
  <c r="DR57" i="56"/>
  <c r="DT57" i="56" s="1"/>
  <c r="CA95" i="56" l="1"/>
  <c r="CK88" i="56"/>
  <c r="CA88" i="56"/>
  <c r="CA20" i="56"/>
  <c r="CK20" i="56"/>
  <c r="DW58" i="56"/>
  <c r="DV58" i="56"/>
  <c r="DV59" i="56"/>
  <c r="DW59" i="56"/>
  <c r="DX58" i="56" l="1"/>
  <c r="DX59" i="56"/>
  <c r="DX60" i="56" s="1"/>
  <c r="CA34" i="56" l="1"/>
  <c r="CK34" i="56"/>
  <c r="CH129" i="56" l="1"/>
  <c r="CH131" i="56" l="1"/>
  <c r="CH127"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P7" authorId="0" shapeId="0" xr:uid="{E4C15744-FD95-4E9F-B602-8F7041F97874}">
      <text>
        <r>
          <rPr>
            <b/>
            <sz val="9"/>
            <color indexed="81"/>
            <rFont val="ＭＳ Ｐゴシック"/>
            <family val="3"/>
            <charset val="128"/>
          </rPr>
          <t>大臣認定番号を指定すると型式、つま先保護板寸法及びﾌﾟﾛｸﾞﾗﾑﾊﾞｰｼﾞｮﾝが決まる</t>
        </r>
      </text>
    </comment>
    <comment ref="BE9" authorId="0" shapeId="0" xr:uid="{97D1A1DE-F559-4E42-8225-DC77864F713D}">
      <text>
        <r>
          <rPr>
            <b/>
            <sz val="9"/>
            <color indexed="81"/>
            <rFont val="ＭＳ Ｐゴシック"/>
            <family val="3"/>
            <charset val="128"/>
          </rPr>
          <t>UCMP制御盤を選択する。
・別置型
・別置（二分割）型</t>
        </r>
      </text>
    </comment>
    <comment ref="BP9" authorId="0" shapeId="0" xr:uid="{1FCFBF10-67D6-4B45-8AFD-8B89007E6626}">
      <text>
        <r>
          <rPr>
            <b/>
            <sz val="9"/>
            <color indexed="81"/>
            <rFont val="ＭＳ Ｐゴシック"/>
            <family val="3"/>
            <charset val="128"/>
          </rPr>
          <t>制御盤の向きを選択する。
・縦型
・横型</t>
        </r>
      </text>
    </comment>
    <comment ref="BC12" authorId="0" shapeId="0" xr:uid="{CE02FF84-F6E3-457C-87CF-C7CB319C7084}">
      <text>
        <r>
          <rPr>
            <b/>
            <sz val="9"/>
            <color indexed="81"/>
            <rFont val="ＭＳ Ｐゴシック"/>
            <family val="3"/>
            <charset val="128"/>
          </rPr>
          <t>モーターの容量を記入する。</t>
        </r>
      </text>
    </comment>
    <comment ref="BQ12" authorId="0" shapeId="0" xr:uid="{CAE310C1-0A60-4796-96F4-92DFB5AA80FE}">
      <text>
        <r>
          <rPr>
            <b/>
            <sz val="9"/>
            <color indexed="81"/>
            <rFont val="ＭＳ Ｐゴシック"/>
            <family val="3"/>
            <charset val="128"/>
          </rPr>
          <t>定格速度を選択する。
10-20 → 20
20超-30 → 30
30超-45 → 45
45超-60 → 60</t>
        </r>
      </text>
    </comment>
    <comment ref="N20" authorId="0" shapeId="0" xr:uid="{0FC9E20F-28C8-4972-B05D-35052136F750}">
      <text>
        <r>
          <rPr>
            <b/>
            <sz val="9"/>
            <color indexed="81"/>
            <rFont val="ＭＳ Ｐゴシック"/>
            <family val="3"/>
            <charset val="128"/>
          </rPr>
          <t>UCMP制御盤の型式確認
別置型→UCMP制御盤
別置（二分割）型→UCMP制御盤、電源操作盤
を確認する。</t>
        </r>
      </text>
    </comment>
    <comment ref="BM25" authorId="0" shapeId="0" xr:uid="{EB3C560A-648D-4BFB-9322-AB218E5CC874}">
      <text>
        <r>
          <rPr>
            <sz val="9"/>
            <color indexed="81"/>
            <rFont val="ＭＳ Ｐゴシック"/>
            <family val="3"/>
            <charset val="128"/>
          </rPr>
          <t>UCMP制御盤の型式を選択する。</t>
        </r>
      </text>
    </comment>
    <comment ref="BM27" authorId="0" shapeId="0" xr:uid="{AAB6408C-C9B2-426A-A1D3-09F32B3EC832}">
      <text>
        <r>
          <rPr>
            <sz val="9"/>
            <color indexed="81"/>
            <rFont val="ＭＳ Ｐゴシック"/>
            <family val="3"/>
            <charset val="128"/>
          </rPr>
          <t xml:space="preserve">電源操作盤の型式を選択する。
</t>
        </r>
      </text>
    </comment>
    <comment ref="AP42" authorId="0" shapeId="0" xr:uid="{DE769F18-C351-4628-A244-5FE2FF0106DC}">
      <text>
        <r>
          <rPr>
            <b/>
            <sz val="9"/>
            <color indexed="81"/>
            <rFont val="ＭＳ Ｐゴシック"/>
            <family val="3"/>
            <charset val="128"/>
          </rPr>
          <t>ｖｃ２は有無を選択する</t>
        </r>
      </text>
    </comment>
    <comment ref="BR92" authorId="0" shapeId="0" xr:uid="{7FB39205-A352-42EF-98A4-5D362371BC74}">
      <text>
        <r>
          <rPr>
            <b/>
            <sz val="9"/>
            <color indexed="81"/>
            <rFont val="ＭＳ Ｐゴシック"/>
            <family val="3"/>
            <charset val="128"/>
          </rPr>
          <t>今回の停止距離を記入</t>
        </r>
      </text>
    </comment>
    <comment ref="BB93" authorId="0" shapeId="0" xr:uid="{DD37437C-D7CA-42F8-BE36-417218FF567A}">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<sst xmlns="http://schemas.openxmlformats.org/spreadsheetml/2006/main" count="434" uniqueCount="301">
  <si>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</si>
  <si>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</si>
  <si>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</si>
  <si>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</si>
  <si>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</si>
  <si>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</si>
  <si>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</si>
  <si>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</si>
  <si>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</si>
  <si>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</si>
  <si>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</si>
  <si>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</si>
  <si>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</si>
  <si>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</si>
  <si>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</si>
  <si>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</si>
  <si>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</si>
  <si>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</si>
  <si>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(4)</t>
    <phoneticPr fontId="20"/>
  </si>
  <si>
    <t>動作位置を確認する。</t>
    <rPh sb="0" eb="2">
      <t>ドウサ</t>
    </rPh>
    <rPh sb="2" eb="4">
      <t>イチ</t>
    </rPh>
    <rPh sb="5" eb="7">
      <t>カクニン</t>
    </rPh>
    <phoneticPr fontId="20"/>
  </si>
  <si>
    <t>ー</t>
    <phoneticPr fontId="20"/>
  </si>
  <si>
    <t>型式</t>
    <rPh sb="0" eb="2">
      <t>カタシキ</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</si>
  <si>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</si>
  <si>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</si>
  <si>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</si>
  <si>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</si>
  <si>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</si>
  <si>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</si>
  <si>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</si>
  <si>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</si>
  <si>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</si>
  <si>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規定位置で動作しないこと。　　　　　　　　　　</t>
    <rPh sb="0" eb="2">
      <t>キテイ</t>
    </rPh>
    <rPh sb="2" eb="4">
      <t>イチ</t>
    </rPh>
    <rPh sb="5" eb="7">
      <t>ドウサ</t>
    </rPh>
    <phoneticPr fontId="20"/>
  </si>
  <si>
    <t>規定値：</t>
    <rPh sb="0" eb="3">
      <t>キテイチ</t>
    </rPh>
    <phoneticPr fontId="20"/>
  </si>
  <si>
    <t>〇</t>
    <phoneticPr fontId="20"/>
  </si>
  <si>
    <t>安全制御ﾌﾟﾛｸﾞﾗﾑ</t>
    <rPh sb="0" eb="2">
      <t>アンゼン</t>
    </rPh>
    <rPh sb="2" eb="4">
      <t>セイギョ</t>
    </rPh>
    <phoneticPr fontId="20"/>
  </si>
  <si>
    <t>型式：</t>
    <rPh sb="0" eb="2">
      <t>カタシキ</t>
    </rPh>
    <phoneticPr fontId="20"/>
  </si>
  <si>
    <t>年</t>
    <rPh sb="0" eb="1">
      <t>ネン</t>
    </rPh>
    <phoneticPr fontId="20"/>
  </si>
  <si>
    <t>劣化の状況</t>
    <rPh sb="0" eb="2">
      <t>レッカ</t>
    </rPh>
    <rPh sb="3" eb="5">
      <t>ジョウキョウ</t>
    </rPh>
    <phoneticPr fontId="20"/>
  </si>
  <si>
    <t>目視により確認する。</t>
    <rPh sb="0" eb="2">
      <t>モクシ</t>
    </rPh>
    <rPh sb="5" eb="7">
      <t>カクニン</t>
    </rPh>
    <phoneticPr fontId="20"/>
  </si>
  <si>
    <t>目視及び触手により
確認する｡</t>
    <rPh sb="0" eb="2">
      <t>モクシ</t>
    </rPh>
    <rPh sb="2" eb="3">
      <t>オヨ</t>
    </rPh>
    <rPh sb="4" eb="6">
      <t>ショクシュ</t>
    </rPh>
    <rPh sb="10" eb="12">
      <t>カクニン</t>
    </rPh>
    <phoneticPr fontId="20"/>
  </si>
  <si>
    <t>万回</t>
    <rPh sb="0" eb="2">
      <t>マンカイ</t>
    </rPh>
    <phoneticPr fontId="20"/>
  </si>
  <si>
    <r>
      <rPr>
        <sz val="9"/>
        <rFont val="ＭＳ Ｐゴシック"/>
        <family val="3"/>
        <charset val="128"/>
      </rPr>
      <t>型式が、大臣認定番号を受けたものと異なること。　</t>
    </r>
    <r>
      <rPr>
        <sz val="8"/>
        <rFont val="ＭＳ Ｐゴシック"/>
        <family val="3"/>
        <charset val="128"/>
      </rPr>
      <t>　　　　　　　　　　　　　</t>
    </r>
    <rPh sb="0" eb="2">
      <t>カタシキ</t>
    </rPh>
    <rPh sb="4" eb="6">
      <t>ダイジン</t>
    </rPh>
    <rPh sb="6" eb="8">
      <t>ニンテイ</t>
    </rPh>
    <rPh sb="8" eb="10">
      <t>バンゴウ</t>
    </rPh>
    <rPh sb="11" eb="12">
      <t>ウ</t>
    </rPh>
    <rPh sb="17" eb="18">
      <t>コト</t>
    </rPh>
    <phoneticPr fontId="20"/>
  </si>
  <si>
    <t>作動の状況</t>
    <rPh sb="0" eb="2">
      <t>サドウ</t>
    </rPh>
    <rPh sb="3" eb="5">
      <t>ジョウキョウ</t>
    </rPh>
    <phoneticPr fontId="20"/>
  </si>
  <si>
    <t>(1)</t>
    <phoneticPr fontId="20"/>
  </si>
  <si>
    <t>健全性の監視</t>
    <rPh sb="0" eb="3">
      <t>ケンゼンセイ</t>
    </rPh>
    <rPh sb="4" eb="6">
      <t>カンシ</t>
    </rPh>
    <phoneticPr fontId="20"/>
  </si>
  <si>
    <t>健全性の監視の状況</t>
    <rPh sb="0" eb="3">
      <t>ケンゼンセイ</t>
    </rPh>
    <rPh sb="4" eb="6">
      <t>カンシ</t>
    </rPh>
    <rPh sb="7" eb="9">
      <t>ジョウキョウ</t>
    </rPh>
    <phoneticPr fontId="20"/>
  </si>
  <si>
    <t>2個の内、片方のみを作動させる。</t>
    <rPh sb="1" eb="2">
      <t>コ</t>
    </rPh>
    <rPh sb="3" eb="4">
      <t>ウチ</t>
    </rPh>
    <rPh sb="5" eb="7">
      <t>カタホウ</t>
    </rPh>
    <rPh sb="10" eb="12">
      <t>サドウ</t>
    </rPh>
    <phoneticPr fontId="20"/>
  </si>
  <si>
    <t>作動の確認</t>
    <rPh sb="0" eb="2">
      <t>サドウ</t>
    </rPh>
    <rPh sb="3" eb="5">
      <t>カクニン</t>
    </rPh>
    <phoneticPr fontId="20"/>
  </si>
  <si>
    <t>VC2:</t>
    <phoneticPr fontId="20"/>
  </si>
  <si>
    <t>VC2</t>
    <phoneticPr fontId="20"/>
  </si>
  <si>
    <t>その他</t>
    <rPh sb="2" eb="3">
      <t>タ</t>
    </rPh>
    <phoneticPr fontId="20"/>
  </si>
  <si>
    <t>定格速度</t>
    <rPh sb="0" eb="2">
      <t>テイカク</t>
    </rPh>
    <rPh sb="2" eb="4">
      <t>ソクド</t>
    </rPh>
    <phoneticPr fontId="20"/>
  </si>
  <si>
    <t>測定値を選択すると自動で判定</t>
    <rPh sb="0" eb="3">
      <t>ソクテイチ</t>
    </rPh>
    <rPh sb="4" eb="6">
      <t>センタク</t>
    </rPh>
    <rPh sb="9" eb="11">
      <t>ジドウ</t>
    </rPh>
    <rPh sb="12" eb="14">
      <t>ハンテイ</t>
    </rPh>
    <phoneticPr fontId="20"/>
  </si>
  <si>
    <t>無</t>
    <rPh sb="0" eb="1">
      <t>ナ</t>
    </rPh>
    <phoneticPr fontId="20"/>
  </si>
  <si>
    <t>戸全開感知ｽｲｯﾁ</t>
    <rPh sb="0" eb="1">
      <t>ト</t>
    </rPh>
    <rPh sb="1" eb="3">
      <t>ゼンカイ</t>
    </rPh>
    <rPh sb="3" eb="5">
      <t>カンチ</t>
    </rPh>
    <phoneticPr fontId="20"/>
  </si>
  <si>
    <t>安全制御ﾌﾟﾛｸﾞﾗﾑの型式を確認する。</t>
    <rPh sb="0" eb="2">
      <t>アンゼン</t>
    </rPh>
    <rPh sb="2" eb="4">
      <t>セイギョ</t>
    </rPh>
    <rPh sb="12" eb="14">
      <t>カタシキ</t>
    </rPh>
    <rPh sb="15" eb="17">
      <t>カクニン</t>
    </rPh>
    <phoneticPr fontId="20"/>
  </si>
  <si>
    <t>ﾒｼﾞｬｰ等により測定する。</t>
    <rPh sb="5" eb="6">
      <t>トウ</t>
    </rPh>
    <rPh sb="9" eb="11">
      <t>ソクテイ</t>
    </rPh>
    <phoneticPr fontId="20"/>
  </si>
  <si>
    <t>・戸が全開しているのにｽｲｯﾁが働かないこと。</t>
    <rPh sb="1" eb="2">
      <t>ト</t>
    </rPh>
    <rPh sb="3" eb="5">
      <t>ゼンカイ</t>
    </rPh>
    <rPh sb="16" eb="17">
      <t>ハタラ</t>
    </rPh>
    <phoneticPr fontId="20"/>
  </si>
  <si>
    <t>ﾌﾟﾛｸﾞﾗﾑ型式</t>
    <rPh sb="7" eb="9">
      <t>カタシキ</t>
    </rPh>
    <phoneticPr fontId="20"/>
  </si>
  <si>
    <t>かご戸ｽｲｯﾁ</t>
    <rPh sb="2" eb="3">
      <t>ト</t>
    </rPh>
    <phoneticPr fontId="20"/>
  </si>
  <si>
    <t>型式</t>
    <phoneticPr fontId="20"/>
  </si>
  <si>
    <t>通番</t>
    <rPh sb="0" eb="2">
      <t>ツウバン</t>
    </rPh>
    <phoneticPr fontId="29"/>
  </si>
  <si>
    <t>(2)</t>
  </si>
  <si>
    <t>■番号■</t>
    <rPh sb="1" eb="3">
      <t>バンゴウ</t>
    </rPh>
    <phoneticPr fontId="20"/>
  </si>
  <si>
    <t>検査項目</t>
    <phoneticPr fontId="20"/>
  </si>
  <si>
    <t>検査事項1</t>
    <phoneticPr fontId="20"/>
  </si>
  <si>
    <t>検査事項2</t>
  </si>
  <si>
    <t>検査事項3</t>
  </si>
  <si>
    <t>検査事項4</t>
  </si>
  <si>
    <t>型式</t>
  </si>
  <si>
    <t>なし</t>
    <phoneticPr fontId="20"/>
  </si>
  <si>
    <t>(3)</t>
  </si>
  <si>
    <t>取り付けの状況</t>
    <rPh sb="0" eb="1">
      <t>ト</t>
    </rPh>
    <rPh sb="2" eb="3">
      <t>ツ</t>
    </rPh>
    <rPh sb="5" eb="7">
      <t>ジョウキョウ</t>
    </rPh>
    <phoneticPr fontId="20"/>
  </si>
  <si>
    <t>(4)</t>
  </si>
  <si>
    <t>(5)</t>
  </si>
  <si>
    <t>(6)</t>
  </si>
  <si>
    <t>検査項目プルダウン(1)</t>
    <phoneticPr fontId="20"/>
  </si>
  <si>
    <t>検査項目プルダウン(2)</t>
  </si>
  <si>
    <t>検査項目プルダウン(3)</t>
  </si>
  <si>
    <t>検査項目プルダウン(4)</t>
    <phoneticPr fontId="20"/>
  </si>
  <si>
    <t>駆動方式</t>
    <rPh sb="0" eb="4">
      <t>クドウホウシキ</t>
    </rPh>
    <phoneticPr fontId="20"/>
  </si>
  <si>
    <t>検索名</t>
    <rPh sb="0" eb="3">
      <t>ケンサクメイ</t>
    </rPh>
    <phoneticPr fontId="20"/>
  </si>
  <si>
    <t>有</t>
    <rPh sb="0" eb="1">
      <t>ア</t>
    </rPh>
    <phoneticPr fontId="20"/>
  </si>
  <si>
    <t>検査項目プルダウン(5)</t>
  </si>
  <si>
    <t>(7)</t>
  </si>
  <si>
    <t>(8)</t>
  </si>
  <si>
    <t>(9)</t>
  </si>
  <si>
    <t>UCMP盤型式</t>
    <rPh sb="4" eb="5">
      <t>バン</t>
    </rPh>
    <rPh sb="5" eb="7">
      <t>カタシキ</t>
    </rPh>
    <phoneticPr fontId="20"/>
  </si>
  <si>
    <t>電磁接触器の経年</t>
    <rPh sb="0" eb="5">
      <t>デンジセッショクキ</t>
    </rPh>
    <rPh sb="6" eb="8">
      <t>ケイネン</t>
    </rPh>
    <phoneticPr fontId="20"/>
  </si>
  <si>
    <t>つま先保護板</t>
    <rPh sb="2" eb="3">
      <t>サキ</t>
    </rPh>
    <rPh sb="3" eb="6">
      <t>ホゴバン</t>
    </rPh>
    <phoneticPr fontId="20"/>
  </si>
  <si>
    <t>特定距離感知装置</t>
    <rPh sb="0" eb="4">
      <t>トクテイキョリ</t>
    </rPh>
    <rPh sb="4" eb="8">
      <t>カンチソウチ</t>
    </rPh>
    <phoneticPr fontId="20"/>
  </si>
  <si>
    <t>待機型逆止弁</t>
    <rPh sb="0" eb="3">
      <t>タイキガタ</t>
    </rPh>
    <rPh sb="3" eb="6">
      <t>ギャクシベン</t>
    </rPh>
    <phoneticPr fontId="20"/>
  </si>
  <si>
    <t>油漏れの状況</t>
    <rPh sb="0" eb="2">
      <t>アブラモ</t>
    </rPh>
    <rPh sb="4" eb="6">
      <t>ジョウキョウ</t>
    </rPh>
    <phoneticPr fontId="20"/>
  </si>
  <si>
    <t>上げ戸下げ戸</t>
    <rPh sb="0" eb="1">
      <t>ア</t>
    </rPh>
    <rPh sb="2" eb="3">
      <t>ト</t>
    </rPh>
    <rPh sb="3" eb="4">
      <t>サ</t>
    </rPh>
    <rPh sb="5" eb="6">
      <t>ト</t>
    </rPh>
    <phoneticPr fontId="20"/>
  </si>
  <si>
    <t>ｽｲｯﾁ全閉位置からの距離</t>
    <rPh sb="4" eb="5">
      <t>ゼン</t>
    </rPh>
    <rPh sb="5" eb="6">
      <t>ヘイ</t>
    </rPh>
    <rPh sb="6" eb="8">
      <t>イチ</t>
    </rPh>
    <rPh sb="11" eb="13">
      <t>キョリ</t>
    </rPh>
    <phoneticPr fontId="20"/>
  </si>
  <si>
    <t>ｼｽﾃﾑの機能検査</t>
    <rPh sb="5" eb="9">
      <t>キノウケンサ</t>
    </rPh>
    <phoneticPr fontId="20"/>
  </si>
  <si>
    <t>乗場戸付近/かご内表示板</t>
    <rPh sb="0" eb="3">
      <t>ノリバト</t>
    </rPh>
    <rPh sb="3" eb="5">
      <t>フキン</t>
    </rPh>
    <rPh sb="8" eb="9">
      <t>ナイ</t>
    </rPh>
    <rPh sb="9" eb="12">
      <t>ヒョウジバン</t>
    </rPh>
    <phoneticPr fontId="20"/>
  </si>
  <si>
    <t>C1,C2ﾛｰﾃﾞｨﾝｸﾞ有無</t>
    <rPh sb="13" eb="15">
      <t>ウム</t>
    </rPh>
    <phoneticPr fontId="20"/>
  </si>
  <si>
    <t>5.5超える</t>
    <rPh sb="3" eb="4">
      <t>コ</t>
    </rPh>
    <phoneticPr fontId="20"/>
  </si>
  <si>
    <t>mm 未満であること｡</t>
    <rPh sb="3" eb="5">
      <t>ミマン</t>
    </rPh>
    <phoneticPr fontId="20"/>
  </si>
  <si>
    <t>また(8)システム機能検査での制止距離は別記第二号検査結果表の特記事項に記載のこと。</t>
    <rPh sb="9" eb="11">
      <t>キノウ</t>
    </rPh>
    <rPh sb="11" eb="13">
      <t>ケンサ</t>
    </rPh>
    <rPh sb="15" eb="17">
      <t>セイシ</t>
    </rPh>
    <rPh sb="17" eb="19">
      <t>キョリ</t>
    </rPh>
    <rPh sb="20" eb="22">
      <t>ベッキ</t>
    </rPh>
    <rPh sb="22" eb="23">
      <t>ダイ</t>
    </rPh>
    <rPh sb="23" eb="25">
      <t>ニゴウ</t>
    </rPh>
    <rPh sb="25" eb="27">
      <t>ケンサ</t>
    </rPh>
    <rPh sb="27" eb="29">
      <t>ケッカ</t>
    </rPh>
    <rPh sb="29" eb="30">
      <t>ヒョウ</t>
    </rPh>
    <rPh sb="31" eb="33">
      <t>トッキ</t>
    </rPh>
    <rPh sb="33" eb="35">
      <t>ジコウ</t>
    </rPh>
    <rPh sb="36" eb="38">
      <t>キサイ</t>
    </rPh>
    <phoneticPr fontId="20"/>
  </si>
  <si>
    <t>上記(1)～(9)の検査結果で｢要是正｣又は｢要重点点検｣および別記第二号1ー(14)・1ー(19)・2ー(1)・3ー(3)･4ー(13)の検査結果で｢要是正｣又は｢要重点点検｣の判定がある場合は､別記第二号2ー(13)｢戸開走行保護装置｣の検査結果を｢要是正｣又は｢要重点点検｣と判定する｡</t>
    <rPh sb="0" eb="2">
      <t>ジョウキ</t>
    </rPh>
    <rPh sb="10" eb="12">
      <t>ケンサ</t>
    </rPh>
    <rPh sb="12" eb="14">
      <t>ケッカ</t>
    </rPh>
    <rPh sb="32" eb="34">
      <t>ベッキ</t>
    </rPh>
    <rPh sb="34" eb="35">
      <t>ダイ</t>
    </rPh>
    <rPh sb="70" eb="72">
      <t>ケンサ</t>
    </rPh>
    <rPh sb="72" eb="74">
      <t>ケッカ</t>
    </rPh>
    <rPh sb="76" eb="77">
      <t>ヨウ</t>
    </rPh>
    <rPh sb="77" eb="79">
      <t>ゼセイ</t>
    </rPh>
    <rPh sb="80" eb="81">
      <t>マタ</t>
    </rPh>
    <rPh sb="83" eb="84">
      <t>ヨウ</t>
    </rPh>
    <rPh sb="84" eb="86">
      <t>ジュウテン</t>
    </rPh>
    <rPh sb="86" eb="88">
      <t>テンケン</t>
    </rPh>
    <rPh sb="90" eb="92">
      <t>ハンテイ</t>
    </rPh>
    <rPh sb="95" eb="97">
      <t>バアイ</t>
    </rPh>
    <rPh sb="99" eb="101">
      <t>ベッキ</t>
    </rPh>
    <rPh sb="101" eb="102">
      <t>ダイ</t>
    </rPh>
    <rPh sb="111" eb="112">
      <t>ト</t>
    </rPh>
    <rPh sb="112" eb="113">
      <t>カイ</t>
    </rPh>
    <rPh sb="113" eb="115">
      <t>ソウコウ</t>
    </rPh>
    <rPh sb="115" eb="117">
      <t>ホゴ</t>
    </rPh>
    <rPh sb="117" eb="119">
      <t>ソウチ</t>
    </rPh>
    <rPh sb="121" eb="123">
      <t>ケンサ</t>
    </rPh>
    <rPh sb="123" eb="125">
      <t>ケッカ</t>
    </rPh>
    <rPh sb="127" eb="128">
      <t>ヨウ</t>
    </rPh>
    <rPh sb="128" eb="130">
      <t>ゼセイ</t>
    </rPh>
    <rPh sb="131" eb="132">
      <t>マタ</t>
    </rPh>
    <rPh sb="134" eb="135">
      <t>ヨウ</t>
    </rPh>
    <rPh sb="135" eb="137">
      <t>ジュウテン</t>
    </rPh>
    <rPh sb="137" eb="139">
      <t>テンケン</t>
    </rPh>
    <rPh sb="141" eb="143">
      <t>ハンテイ</t>
    </rPh>
    <phoneticPr fontId="20"/>
  </si>
  <si>
    <t>型</t>
    <rPh sb="0" eb="1">
      <t>カタ</t>
    </rPh>
    <phoneticPr fontId="20"/>
  </si>
  <si>
    <t>UCMP制御盤</t>
    <rPh sb="4" eb="7">
      <t>セイギョバン</t>
    </rPh>
    <phoneticPr fontId="20"/>
  </si>
  <si>
    <t>：</t>
    <phoneticPr fontId="20"/>
  </si>
  <si>
    <t>別置型</t>
    <rPh sb="0" eb="1">
      <t>ベツ</t>
    </rPh>
    <rPh sb="1" eb="2">
      <t>オ</t>
    </rPh>
    <rPh sb="2" eb="3">
      <t>ガタ</t>
    </rPh>
    <phoneticPr fontId="20"/>
  </si>
  <si>
    <t>横型</t>
    <rPh sb="0" eb="1">
      <t>ヨコ</t>
    </rPh>
    <rPh sb="1" eb="2">
      <t>カタ</t>
    </rPh>
    <phoneticPr fontId="20"/>
  </si>
  <si>
    <t>昇降機番号：</t>
    <rPh sb="0" eb="3">
      <t>ショウコウキ</t>
    </rPh>
    <rPh sb="3" eb="5">
      <t>バンゴウ</t>
    </rPh>
    <phoneticPr fontId="20"/>
  </si>
  <si>
    <t>号機</t>
    <rPh sb="0" eb="2">
      <t>ゴウキ</t>
    </rPh>
    <phoneticPr fontId="20"/>
  </si>
  <si>
    <t>X (l/min)</t>
    <phoneticPr fontId="20"/>
  </si>
  <si>
    <t>P (MPa)</t>
    <phoneticPr fontId="20"/>
  </si>
  <si>
    <t>電動機容量</t>
    <rPh sb="0" eb="3">
      <t>デンドウキ</t>
    </rPh>
    <rPh sb="3" eb="5">
      <t>ヨウリョウ</t>
    </rPh>
    <phoneticPr fontId="20"/>
  </si>
  <si>
    <t>定格速度</t>
    <rPh sb="0" eb="2">
      <t>テイカク</t>
    </rPh>
    <rPh sb="2" eb="4">
      <t>ソクド</t>
    </rPh>
    <phoneticPr fontId="20"/>
  </si>
  <si>
    <t>m/min</t>
    <phoneticPr fontId="20"/>
  </si>
  <si>
    <t>流量(X)</t>
    <rPh sb="0" eb="2">
      <t>リュウリョウ</t>
    </rPh>
    <phoneticPr fontId="20"/>
  </si>
  <si>
    <t>油圧(P)</t>
    <rPh sb="0" eb="2">
      <t>ユアツ</t>
    </rPh>
    <phoneticPr fontId="20"/>
  </si>
  <si>
    <t>要重点  点検</t>
    <rPh sb="0" eb="1">
      <t>ヨウ</t>
    </rPh>
    <rPh sb="1" eb="3">
      <t>ジュウテン</t>
    </rPh>
    <rPh sb="5" eb="7">
      <t>テンケン</t>
    </rPh>
    <phoneticPr fontId="20"/>
  </si>
  <si>
    <t>(1)</t>
    <phoneticPr fontId="20"/>
  </si>
  <si>
    <t>UCMP盤型式</t>
    <rPh sb="4" eb="5">
      <t>バン</t>
    </rPh>
    <rPh sb="5" eb="7">
      <t>カタシキ</t>
    </rPh>
    <phoneticPr fontId="20"/>
  </si>
  <si>
    <t>型式</t>
    <rPh sb="0" eb="2">
      <t>カタシキ</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</si>
  <si>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</si>
  <si>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</si>
  <si>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制御盤型式</t>
    <rPh sb="0" eb="3">
      <t>セイギョバン</t>
    </rPh>
    <rPh sb="3" eb="5">
      <t>カタシキ</t>
    </rPh>
    <phoneticPr fontId="20"/>
  </si>
  <si>
    <t>ー</t>
    <phoneticPr fontId="20"/>
  </si>
  <si>
    <t>UCMP盤</t>
    <rPh sb="4" eb="5">
      <t>バン</t>
    </rPh>
    <phoneticPr fontId="20"/>
  </si>
  <si>
    <t>規定値</t>
    <rPh sb="0" eb="3">
      <t>キテイチ</t>
    </rPh>
    <phoneticPr fontId="20"/>
  </si>
  <si>
    <t>駆動方式</t>
    <rPh sb="0" eb="2">
      <t>クドウ</t>
    </rPh>
    <rPh sb="2" eb="4">
      <t>ホウシキ</t>
    </rPh>
    <phoneticPr fontId="20"/>
  </si>
  <si>
    <t>C1,C2,ローディング</t>
    <phoneticPr fontId="20"/>
  </si>
  <si>
    <t>積載質量</t>
    <rPh sb="0" eb="2">
      <t>セキサイ</t>
    </rPh>
    <rPh sb="2" eb="4">
      <t>シツリョウ</t>
    </rPh>
    <phoneticPr fontId="20"/>
  </si>
  <si>
    <t>備考</t>
    <rPh sb="0" eb="2">
      <t>ビコウ</t>
    </rPh>
    <phoneticPr fontId="20"/>
  </si>
  <si>
    <t>直接式</t>
    <rPh sb="0" eb="2">
      <t>チョクセツ</t>
    </rPh>
    <rPh sb="2" eb="3">
      <t>シキ</t>
    </rPh>
    <phoneticPr fontId="20"/>
  </si>
  <si>
    <t>10-20</t>
    <phoneticPr fontId="20"/>
  </si>
  <si>
    <t>300-3300</t>
    <phoneticPr fontId="20"/>
  </si>
  <si>
    <t>(2)</t>
    <phoneticPr fontId="20"/>
  </si>
  <si>
    <t>PLCに記載されたﾌﾟﾛｸﾞﾗﾑ型式が、大臣認定をうけたものと異なること。</t>
    <rPh sb="4" eb="6">
      <t>キサイ</t>
    </rPh>
    <rPh sb="16" eb="18">
      <t>カタシキ</t>
    </rPh>
    <rPh sb="20" eb="22">
      <t>ダイジン</t>
    </rPh>
    <rPh sb="22" eb="24">
      <t>ニンテイ</t>
    </rPh>
    <rPh sb="31" eb="32">
      <t>コト</t>
    </rPh>
    <phoneticPr fontId="20"/>
  </si>
  <si>
    <t>目視にて確認した表示を入力すると自動で判定</t>
    <rPh sb="0" eb="2">
      <t>モクシ</t>
    </rPh>
    <rPh sb="4" eb="6">
      <t>カクニン</t>
    </rPh>
    <rPh sb="8" eb="10">
      <t>ヒョウジ</t>
    </rPh>
    <rPh sb="11" eb="13">
      <t>ニュウリョク</t>
    </rPh>
    <rPh sb="16" eb="18">
      <t>ジドウ</t>
    </rPh>
    <rPh sb="19" eb="21">
      <t>ハンテイ</t>
    </rPh>
    <phoneticPr fontId="20"/>
  </si>
  <si>
    <t>20超-30</t>
    <rPh sb="2" eb="3">
      <t>コ</t>
    </rPh>
    <phoneticPr fontId="20"/>
  </si>
  <si>
    <t>300-2200</t>
    <phoneticPr fontId="20"/>
  </si>
  <si>
    <t>元号</t>
    <rPh sb="0" eb="2">
      <t>ゲンゴウ</t>
    </rPh>
    <phoneticPr fontId="20"/>
  </si>
  <si>
    <t>積載</t>
    <rPh sb="0" eb="2">
      <t>セキサイ</t>
    </rPh>
    <phoneticPr fontId="20"/>
  </si>
  <si>
    <t>速度</t>
    <rPh sb="0" eb="2">
      <t>ソクド</t>
    </rPh>
    <phoneticPr fontId="20"/>
  </si>
  <si>
    <t>逆止弁型式</t>
    <rPh sb="0" eb="3">
      <t>ギャクシベン</t>
    </rPh>
    <rPh sb="3" eb="5">
      <t>カタシキ</t>
    </rPh>
    <phoneticPr fontId="20"/>
  </si>
  <si>
    <t>プログラム型式</t>
    <rPh sb="5" eb="7">
      <t>カタシキ</t>
    </rPh>
    <phoneticPr fontId="20"/>
  </si>
  <si>
    <t>part no.</t>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</si>
  <si>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</si>
  <si>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</si>
  <si>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</si>
  <si>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昭和</t>
    <rPh sb="0" eb="2">
      <t>ショウワ</t>
    </rPh>
    <phoneticPr fontId="20"/>
  </si>
  <si>
    <t>EL1-50</t>
    <phoneticPr fontId="20"/>
  </si>
  <si>
    <t>ENNNUN-2245</t>
    <phoneticPr fontId="20"/>
  </si>
  <si>
    <t>HSV-EL1-501</t>
    <phoneticPr fontId="20"/>
  </si>
  <si>
    <t>HDSUCM-002</t>
    <phoneticPr fontId="20"/>
  </si>
  <si>
    <t>S1,S2,VC1</t>
    <phoneticPr fontId="20"/>
  </si>
  <si>
    <t>±75</t>
    <phoneticPr fontId="20"/>
  </si>
  <si>
    <t>30超-45</t>
    <rPh sb="2" eb="3">
      <t>コ</t>
    </rPh>
    <phoneticPr fontId="20"/>
  </si>
  <si>
    <t>300-1300</t>
    <phoneticPr fontId="20"/>
  </si>
  <si>
    <t>平成</t>
    <rPh sb="0" eb="2">
      <t>ヘイセイ</t>
    </rPh>
    <phoneticPr fontId="20"/>
  </si>
  <si>
    <t>別置（二分割）型</t>
    <rPh sb="0" eb="1">
      <t>ベツ</t>
    </rPh>
    <rPh sb="1" eb="2">
      <t>オ</t>
    </rPh>
    <rPh sb="3" eb="6">
      <t>ニブンカツ</t>
    </rPh>
    <rPh sb="7" eb="8">
      <t>カタ</t>
    </rPh>
    <phoneticPr fontId="20"/>
  </si>
  <si>
    <t>EL1-65</t>
    <phoneticPr fontId="20"/>
  </si>
  <si>
    <t>ENNNUN-2247</t>
    <phoneticPr fontId="20"/>
  </si>
  <si>
    <t>HSV-EL1-651</t>
    <phoneticPr fontId="20"/>
  </si>
  <si>
    <t>令和</t>
    <rPh sb="0" eb="1">
      <t>レイ</t>
    </rPh>
    <rPh sb="1" eb="2">
      <t>ワ</t>
    </rPh>
    <phoneticPr fontId="20"/>
  </si>
  <si>
    <t>電磁接触器の経年</t>
    <rPh sb="0" eb="2">
      <t>デンジ</t>
    </rPh>
    <rPh sb="2" eb="4">
      <t>セッショク</t>
    </rPh>
    <rPh sb="4" eb="5">
      <t>キ</t>
    </rPh>
    <rPh sb="6" eb="8">
      <t>ケイネン</t>
    </rPh>
    <phoneticPr fontId="20"/>
  </si>
  <si>
    <t>稼働回数又は経年を確認する。</t>
    <rPh sb="0" eb="2">
      <t>カドウ</t>
    </rPh>
    <rPh sb="2" eb="4">
      <t>カイスウ</t>
    </rPh>
    <rPh sb="4" eb="5">
      <t>マタ</t>
    </rPh>
    <rPh sb="6" eb="8">
      <t>ケイネン</t>
    </rPh>
    <rPh sb="9" eb="11">
      <t>カクニン</t>
    </rPh>
    <phoneticPr fontId="20"/>
  </si>
  <si>
    <t>各接触器が規定回数及び10年を経過していること。</t>
    <rPh sb="0" eb="1">
      <t>カク</t>
    </rPh>
    <rPh sb="1" eb="3">
      <t>セッショク</t>
    </rPh>
    <rPh sb="3" eb="4">
      <t>キ</t>
    </rPh>
    <rPh sb="5" eb="7">
      <t>キテイ</t>
    </rPh>
    <rPh sb="7" eb="9">
      <t>カイスウ</t>
    </rPh>
    <rPh sb="9" eb="10">
      <t>オヨ</t>
    </rPh>
    <rPh sb="13" eb="14">
      <t>ネン</t>
    </rPh>
    <rPh sb="15" eb="17">
      <t>ケイカ</t>
    </rPh>
    <phoneticPr fontId="20"/>
  </si>
  <si>
    <t>起動回数</t>
    <rPh sb="0" eb="2">
      <t>キドウ</t>
    </rPh>
    <rPh sb="2" eb="4">
      <t>カイスウ</t>
    </rPh>
    <phoneticPr fontId="20"/>
  </si>
  <si>
    <t>各リレーの起動回数及び経年を入力すると自動で判定 。Ｖｃ２は使用していない場合も有るので、有無を選択し、無い場合回数/年は未記入</t>
    <rPh sb="0" eb="1">
      <t>カク</t>
    </rPh>
    <rPh sb="5" eb="7">
      <t>キドウ</t>
    </rPh>
    <rPh sb="7" eb="9">
      <t>カイスウ</t>
    </rPh>
    <rPh sb="9" eb="10">
      <t>オヨ</t>
    </rPh>
    <rPh sb="11" eb="13">
      <t>ケイネン</t>
    </rPh>
    <rPh sb="14" eb="16">
      <t>ニュウリョク</t>
    </rPh>
    <rPh sb="19" eb="21">
      <t>ジドウ</t>
    </rPh>
    <rPh sb="22" eb="24">
      <t>ハンテイ</t>
    </rPh>
    <rPh sb="30" eb="32">
      <t>シヨウ</t>
    </rPh>
    <rPh sb="37" eb="39">
      <t>バアイ</t>
    </rPh>
    <rPh sb="40" eb="41">
      <t>ア</t>
    </rPh>
    <rPh sb="45" eb="47">
      <t>ウム</t>
    </rPh>
    <rPh sb="48" eb="50">
      <t>センタク</t>
    </rPh>
    <rPh sb="52" eb="53">
      <t>ナ</t>
    </rPh>
    <rPh sb="54" eb="56">
      <t>バアイ</t>
    </rPh>
    <rPh sb="56" eb="58">
      <t>カイスウ</t>
    </rPh>
    <rPh sb="59" eb="60">
      <t>ネン</t>
    </rPh>
    <rPh sb="61" eb="64">
      <t>ミキニュウ</t>
    </rPh>
    <phoneticPr fontId="20"/>
  </si>
  <si>
    <t>1500-3300</t>
    <phoneticPr fontId="20"/>
  </si>
  <si>
    <t>荷物用のみ適用</t>
    <rPh sb="0" eb="3">
      <t>ニモツヨウ</t>
    </rPh>
    <rPh sb="5" eb="7">
      <t>テキヨウ</t>
    </rPh>
    <phoneticPr fontId="20"/>
  </si>
  <si>
    <t>検査対象外項目</t>
    <rPh sb="0" eb="2">
      <t>ケンサ</t>
    </rPh>
    <rPh sb="2" eb="4">
      <t>タイショウ</t>
    </rPh>
    <rPh sb="4" eb="5">
      <t>ガイ</t>
    </rPh>
    <rPh sb="5" eb="7">
      <t>コウモク</t>
    </rPh>
    <phoneticPr fontId="20"/>
  </si>
  <si>
    <t>S1:</t>
    <phoneticPr fontId="20"/>
  </si>
  <si>
    <t>万回</t>
    <rPh sb="0" eb="2">
      <t>マンカイ</t>
    </rPh>
    <phoneticPr fontId="20"/>
  </si>
  <si>
    <t>年</t>
    <rPh sb="0" eb="1">
      <t>ネン</t>
    </rPh>
    <phoneticPr fontId="20"/>
  </si>
  <si>
    <t>1500-2200</t>
    <phoneticPr fontId="20"/>
  </si>
  <si>
    <t>S1,S2:</t>
    <phoneticPr fontId="20"/>
  </si>
  <si>
    <t>S2:</t>
    <phoneticPr fontId="20"/>
  </si>
  <si>
    <t>間接式</t>
    <rPh sb="0" eb="2">
      <t>カンセツ</t>
    </rPh>
    <rPh sb="2" eb="3">
      <t>シキ</t>
    </rPh>
    <phoneticPr fontId="20"/>
  </si>
  <si>
    <t>300-4000</t>
    <phoneticPr fontId="20"/>
  </si>
  <si>
    <t>30m/min以下で1:2と1:4の場合は最大積載2000kg</t>
    <rPh sb="7" eb="9">
      <t>イカ</t>
    </rPh>
    <rPh sb="18" eb="20">
      <t>バアイ</t>
    </rPh>
    <rPh sb="21" eb="23">
      <t>サイダイ</t>
    </rPh>
    <rPh sb="23" eb="25">
      <t>セキサイ</t>
    </rPh>
    <phoneticPr fontId="20"/>
  </si>
  <si>
    <t>VC1:</t>
    <phoneticPr fontId="20"/>
  </si>
  <si>
    <t>300-2600</t>
    <phoneticPr fontId="20"/>
  </si>
  <si>
    <t>VC2:</t>
    <phoneticPr fontId="20"/>
  </si>
  <si>
    <t>300-1500</t>
    <phoneticPr fontId="20"/>
  </si>
  <si>
    <t>(3)</t>
    <phoneticPr fontId="20"/>
  </si>
  <si>
    <t>手動で判定</t>
    <rPh sb="0" eb="2">
      <t>シュドウ</t>
    </rPh>
    <rPh sb="3" eb="5">
      <t>ハンテイ</t>
    </rPh>
    <phoneticPr fontId="20"/>
  </si>
  <si>
    <t>45超-60</t>
    <rPh sb="2" eb="3">
      <t>コ</t>
    </rPh>
    <phoneticPr fontId="20"/>
  </si>
  <si>
    <t>300-800</t>
    <phoneticPr fontId="20"/>
  </si>
  <si>
    <t>1500-4000</t>
    <phoneticPr fontId="20"/>
  </si>
  <si>
    <t>荷物用で2:4の場合のみ適用</t>
    <rPh sb="0" eb="3">
      <t>ニモツヨウ</t>
    </rPh>
    <rPh sb="8" eb="10">
      <t>バアイ</t>
    </rPh>
    <rPh sb="12" eb="14">
      <t>テキヨウ</t>
    </rPh>
    <phoneticPr fontId="20"/>
  </si>
  <si>
    <t>実測値</t>
    <rPh sb="0" eb="3">
      <t>ジッソクチ</t>
    </rPh>
    <phoneticPr fontId="20"/>
  </si>
  <si>
    <t>mm</t>
    <phoneticPr fontId="20"/>
  </si>
  <si>
    <t>実測値を入力すると自動で判定</t>
    <rPh sb="0" eb="3">
      <t>ジッソクチ</t>
    </rPh>
    <rPh sb="4" eb="6">
      <t>ニュウリョク</t>
    </rPh>
    <rPh sb="9" eb="11">
      <t>ジドウ</t>
    </rPh>
    <rPh sb="12" eb="14">
      <t>ハンテイ</t>
    </rPh>
    <phoneticPr fontId="20"/>
  </si>
  <si>
    <t>向き</t>
    <rPh sb="0" eb="1">
      <t>ム</t>
    </rPh>
    <phoneticPr fontId="20"/>
  </si>
  <si>
    <t>電源操作盤</t>
    <rPh sb="0" eb="2">
      <t>デンゲン</t>
    </rPh>
    <rPh sb="2" eb="5">
      <t>ソウサバン</t>
    </rPh>
    <phoneticPr fontId="20"/>
  </si>
  <si>
    <t>1500-2600</t>
    <phoneticPr fontId="20"/>
  </si>
  <si>
    <t>縦型</t>
    <rPh sb="0" eb="1">
      <t>タテ</t>
    </rPh>
    <rPh sb="1" eb="2">
      <t>カタ</t>
    </rPh>
    <phoneticPr fontId="20"/>
  </si>
  <si>
    <t>HDSUCM-002-1A</t>
    <phoneticPr fontId="20"/>
  </si>
  <si>
    <t>HDSUCM-002-1B</t>
    <phoneticPr fontId="20"/>
  </si>
  <si>
    <t>HDSUCM-002A-1A</t>
    <phoneticPr fontId="20"/>
  </si>
  <si>
    <t>HDSUCM-002A-2A</t>
    <phoneticPr fontId="20"/>
  </si>
  <si>
    <t>HDSUCM-002A-1B</t>
    <phoneticPr fontId="20"/>
  </si>
  <si>
    <t>HDSUCM-002A-2B</t>
    <phoneticPr fontId="20"/>
  </si>
  <si>
    <t>判定</t>
    <rPh sb="0" eb="2">
      <t>ハンテイ</t>
    </rPh>
    <phoneticPr fontId="20"/>
  </si>
  <si>
    <t>健全性の監視の状況</t>
    <rPh sb="0" eb="3">
      <t>ケンゼンセイ</t>
    </rPh>
    <rPh sb="4" eb="6">
      <t>カンシ</t>
    </rPh>
    <rPh sb="7" eb="9">
      <t>ジョウキョウ</t>
    </rPh>
    <phoneticPr fontId="20"/>
  </si>
  <si>
    <t>5回動作させて異常信号が出ないこと。</t>
    <rPh sb="1" eb="2">
      <t>カイ</t>
    </rPh>
    <rPh sb="2" eb="4">
      <t>ドウサ</t>
    </rPh>
    <rPh sb="7" eb="9">
      <t>イジョウ</t>
    </rPh>
    <rPh sb="9" eb="11">
      <t>シンゴウ</t>
    </rPh>
    <rPh sb="12" eb="13">
      <t>デ</t>
    </rPh>
    <phoneticPr fontId="20"/>
  </si>
  <si>
    <t>回数</t>
    <rPh sb="0" eb="2">
      <t>カイスウ</t>
    </rPh>
    <phoneticPr fontId="20"/>
  </si>
  <si>
    <t>5.5以下</t>
    <rPh sb="3" eb="5">
      <t>イカ</t>
    </rPh>
    <phoneticPr fontId="20"/>
  </si>
  <si>
    <t>総合</t>
    <rPh sb="0" eb="2">
      <t>ソウゴウ</t>
    </rPh>
    <phoneticPr fontId="20"/>
  </si>
  <si>
    <t>作動の状況</t>
    <rPh sb="0" eb="2">
      <t>サドウ</t>
    </rPh>
    <rPh sb="3" eb="5">
      <t>ジョウキョウ</t>
    </rPh>
    <phoneticPr fontId="20"/>
  </si>
  <si>
    <t>動作位置</t>
    <rPh sb="0" eb="2">
      <t>ドウサ</t>
    </rPh>
    <rPh sb="2" eb="4">
      <t>イチ</t>
    </rPh>
    <phoneticPr fontId="20"/>
  </si>
  <si>
    <t>動作位置を入力すると自動で判定</t>
    <rPh sb="0" eb="2">
      <t>ドウサ</t>
    </rPh>
    <rPh sb="2" eb="4">
      <t>イチ</t>
    </rPh>
    <rPh sb="5" eb="7">
      <t>ニュウリョク</t>
    </rPh>
    <rPh sb="10" eb="12">
      <t>ジドウ</t>
    </rPh>
    <rPh sb="13" eb="15">
      <t>ハンテイ</t>
    </rPh>
    <phoneticPr fontId="20"/>
  </si>
  <si>
    <t>S1</t>
    <phoneticPr fontId="20"/>
  </si>
  <si>
    <t>S2</t>
    <phoneticPr fontId="20"/>
  </si>
  <si>
    <t>VC1</t>
    <phoneticPr fontId="20"/>
  </si>
  <si>
    <t>VC2</t>
    <phoneticPr fontId="20"/>
  </si>
  <si>
    <t>劣化の状況</t>
    <rPh sb="0" eb="2">
      <t>レッカ</t>
    </rPh>
    <rPh sb="3" eb="5">
      <t>ジョウキョウ</t>
    </rPh>
    <phoneticPr fontId="20"/>
  </si>
  <si>
    <t>ｶｳﾝﾀ読取又は経年を確認する。</t>
    <rPh sb="4" eb="5">
      <t>ヨ</t>
    </rPh>
    <rPh sb="5" eb="6">
      <t>ト</t>
    </rPh>
    <rPh sb="6" eb="7">
      <t>マタ</t>
    </rPh>
    <rPh sb="8" eb="10">
      <t>ケイネン</t>
    </rPh>
    <rPh sb="11" eb="13">
      <t>カクニン</t>
    </rPh>
    <phoneticPr fontId="20"/>
  </si>
  <si>
    <t>起動回数が1,000万回を超えていること、又は設置後10年を経過していること。</t>
    <rPh sb="0" eb="2">
      <t>キドウ</t>
    </rPh>
    <rPh sb="2" eb="4">
      <t>カイスウ</t>
    </rPh>
    <rPh sb="10" eb="12">
      <t>マンカイ</t>
    </rPh>
    <rPh sb="13" eb="14">
      <t>コ</t>
    </rPh>
    <rPh sb="21" eb="22">
      <t>マタ</t>
    </rPh>
    <rPh sb="23" eb="25">
      <t>セッチ</t>
    </rPh>
    <rPh sb="25" eb="26">
      <t>ゴ</t>
    </rPh>
    <rPh sb="28" eb="29">
      <t>ネン</t>
    </rPh>
    <rPh sb="30" eb="32">
      <t>ケイカ</t>
    </rPh>
    <phoneticPr fontId="20"/>
  </si>
  <si>
    <t>起動回数及び経年を入力すると自動で判定</t>
    <rPh sb="0" eb="2">
      <t>キドウ</t>
    </rPh>
    <rPh sb="2" eb="4">
      <t>カイスウ</t>
    </rPh>
    <rPh sb="4" eb="5">
      <t>オヨ</t>
    </rPh>
    <rPh sb="6" eb="8">
      <t>ケイネン</t>
    </rPh>
    <rPh sb="9" eb="11">
      <t>ニュウリョク</t>
    </rPh>
    <rPh sb="14" eb="16">
      <t>ジドウ</t>
    </rPh>
    <rPh sb="17" eb="19">
      <t>ハンテイ</t>
    </rPh>
    <phoneticPr fontId="20"/>
  </si>
  <si>
    <t>経過</t>
    <rPh sb="0" eb="2">
      <t>ケイカ</t>
    </rPh>
    <phoneticPr fontId="20"/>
  </si>
  <si>
    <t>計算式</t>
    <rPh sb="0" eb="3">
      <t>ケイサンシキ</t>
    </rPh>
    <phoneticPr fontId="20"/>
  </si>
  <si>
    <t>60mpm</t>
    <phoneticPr fontId="20"/>
  </si>
  <si>
    <t>y=(0.001373X2-0.11029X+270.7)*(0.02P+0.93)*1.35</t>
    <phoneticPr fontId="20"/>
  </si>
  <si>
    <t>(5)</t>
    <phoneticPr fontId="20"/>
  </si>
  <si>
    <t>待機型逆止弁</t>
    <rPh sb="0" eb="2">
      <t>タイキ</t>
    </rPh>
    <rPh sb="2" eb="3">
      <t>ガタ</t>
    </rPh>
    <rPh sb="3" eb="6">
      <t>ギャクシベン</t>
    </rPh>
    <phoneticPr fontId="20"/>
  </si>
  <si>
    <t>型式を選択すると自動で判定</t>
    <rPh sb="0" eb="2">
      <t>カタシキ</t>
    </rPh>
    <rPh sb="3" eb="5">
      <t>センタク</t>
    </rPh>
    <rPh sb="8" eb="10">
      <t>ジドウ</t>
    </rPh>
    <rPh sb="11" eb="13">
      <t>ハンテイ</t>
    </rPh>
    <phoneticPr fontId="20"/>
  </si>
  <si>
    <t>45mpm</t>
    <phoneticPr fontId="20"/>
  </si>
  <si>
    <t>y=(0.001029X2-0.08219X+202.9)*(0.02P+0.93)*1.35</t>
    <phoneticPr fontId="20"/>
  </si>
  <si>
    <t>30mpm</t>
    <phoneticPr fontId="20"/>
  </si>
  <si>
    <t>y=(0.0006868X2-0.05541X+135.4)*(0.02P+0.93)*1.35</t>
    <phoneticPr fontId="20"/>
  </si>
  <si>
    <t>20mpm</t>
    <phoneticPr fontId="20"/>
  </si>
  <si>
    <t>y=(0.0004581X2-0.03702X+90.26)*(0.02P+0.93)*1.35</t>
    <phoneticPr fontId="20"/>
  </si>
  <si>
    <t>油漏れの状況</t>
    <rPh sb="0" eb="1">
      <t>アブラ</t>
    </rPh>
    <rPh sb="1" eb="2">
      <t>モ</t>
    </rPh>
    <rPh sb="4" eb="6">
      <t>ジョウキョウ</t>
    </rPh>
    <phoneticPr fontId="20"/>
  </si>
  <si>
    <t>油が漏れていること。</t>
    <rPh sb="0" eb="1">
      <t>アブラ</t>
    </rPh>
    <rPh sb="2" eb="3">
      <t>モ</t>
    </rPh>
    <phoneticPr fontId="20"/>
  </si>
  <si>
    <t>有</t>
    <rPh sb="0" eb="1">
      <t>アリ</t>
    </rPh>
    <phoneticPr fontId="20"/>
  </si>
  <si>
    <t>健全性の監視</t>
    <rPh sb="0" eb="3">
      <t>ケンゼンセイ</t>
    </rPh>
    <rPh sb="4" eb="6">
      <t>カンシ</t>
    </rPh>
    <phoneticPr fontId="20"/>
  </si>
  <si>
    <t>電磁式逆止弁のみでかごを10分間保持し、かごの沈下が規定値以下であることを確認する。</t>
    <rPh sb="0" eb="2">
      <t>デンジ</t>
    </rPh>
    <rPh sb="2" eb="3">
      <t>シキ</t>
    </rPh>
    <rPh sb="3" eb="6">
      <t>ギャクシベン</t>
    </rPh>
    <rPh sb="14" eb="16">
      <t>フンカン</t>
    </rPh>
    <rPh sb="16" eb="18">
      <t>ホジ</t>
    </rPh>
    <rPh sb="23" eb="25">
      <t>チンカ</t>
    </rPh>
    <rPh sb="26" eb="29">
      <t>キテイチ</t>
    </rPh>
    <rPh sb="29" eb="31">
      <t>イカ</t>
    </rPh>
    <rPh sb="37" eb="39">
      <t>カクニン</t>
    </rPh>
    <phoneticPr fontId="20"/>
  </si>
  <si>
    <t>沈下量</t>
    <rPh sb="0" eb="2">
      <t>チンカ</t>
    </rPh>
    <rPh sb="2" eb="3">
      <t>リョウ</t>
    </rPh>
    <phoneticPr fontId="20"/>
  </si>
  <si>
    <t>結果を選択すると自動で判定</t>
    <rPh sb="0" eb="2">
      <t>ケッカ</t>
    </rPh>
    <rPh sb="3" eb="5">
      <t>センタク</t>
    </rPh>
    <rPh sb="8" eb="10">
      <t>ジドウ</t>
    </rPh>
    <rPh sb="11" eb="13">
      <t>ハンテイ</t>
    </rPh>
    <phoneticPr fontId="20"/>
  </si>
  <si>
    <t>無</t>
    <rPh sb="0" eb="1">
      <t>ナ</t>
    </rPh>
    <phoneticPr fontId="20"/>
  </si>
  <si>
    <t>基準</t>
    <rPh sb="0" eb="2">
      <t>キジュン</t>
    </rPh>
    <phoneticPr fontId="20"/>
  </si>
  <si>
    <t>(6)</t>
    <phoneticPr fontId="20"/>
  </si>
  <si>
    <t>上げ戸、下げ戸又は上下戸</t>
    <rPh sb="0" eb="1">
      <t>ア</t>
    </rPh>
    <rPh sb="2" eb="3">
      <t>ト</t>
    </rPh>
    <rPh sb="4" eb="5">
      <t>サ</t>
    </rPh>
    <rPh sb="6" eb="7">
      <t>ト</t>
    </rPh>
    <rPh sb="7" eb="8">
      <t>マタ</t>
    </rPh>
    <rPh sb="9" eb="11">
      <t>ジョウゲ</t>
    </rPh>
    <rPh sb="11" eb="12">
      <t>ト</t>
    </rPh>
    <phoneticPr fontId="20"/>
  </si>
  <si>
    <t>戸全開感知ｽｲｯﾁ</t>
    <rPh sb="0" eb="1">
      <t>ト</t>
    </rPh>
    <rPh sb="1" eb="3">
      <t>ゼンカイ</t>
    </rPh>
    <rPh sb="3" eb="5">
      <t>カンチ</t>
    </rPh>
    <phoneticPr fontId="20"/>
  </si>
  <si>
    <t>経年</t>
    <rPh sb="0" eb="2">
      <t>ケイネン</t>
    </rPh>
    <phoneticPr fontId="20"/>
  </si>
  <si>
    <t>・戸開指令後規定時間内にｽｲｯﾁが働かずかごが制止しないこと</t>
    <rPh sb="1" eb="2">
      <t>ト</t>
    </rPh>
    <rPh sb="2" eb="3">
      <t>カイ</t>
    </rPh>
    <rPh sb="3" eb="5">
      <t>シレイ</t>
    </rPh>
    <rPh sb="5" eb="6">
      <t>ゴ</t>
    </rPh>
    <rPh sb="6" eb="8">
      <t>キテイ</t>
    </rPh>
    <rPh sb="8" eb="10">
      <t>ジカン</t>
    </rPh>
    <rPh sb="10" eb="11">
      <t>ナイ</t>
    </rPh>
    <rPh sb="17" eb="18">
      <t>ハタラ</t>
    </rPh>
    <rPh sb="23" eb="25">
      <t>セイシ</t>
    </rPh>
    <phoneticPr fontId="20"/>
  </si>
  <si>
    <t>(7)</t>
    <phoneticPr fontId="20"/>
  </si>
  <si>
    <t>かご戸ｽｲｯﾁ</t>
    <rPh sb="2" eb="3">
      <t>ト</t>
    </rPh>
    <phoneticPr fontId="20"/>
  </si>
  <si>
    <t>ｽｲｯﾁ全閉位置からの距離</t>
    <rPh sb="4" eb="6">
      <t>ゼンペイ</t>
    </rPh>
    <rPh sb="6" eb="8">
      <t>イチ</t>
    </rPh>
    <rPh sb="11" eb="13">
      <t>キョリ</t>
    </rPh>
    <phoneticPr fontId="20"/>
  </si>
  <si>
    <t>ﾒｼﾞｬｰ等により測定する。</t>
    <rPh sb="5" eb="6">
      <t>トウ</t>
    </rPh>
    <rPh sb="9" eb="11">
      <t>ソクテイ</t>
    </rPh>
    <phoneticPr fontId="20"/>
  </si>
  <si>
    <t>測定値を入力すると自動で判定</t>
    <rPh sb="0" eb="3">
      <t>ソクテイチ</t>
    </rPh>
    <rPh sb="4" eb="6">
      <t>ニュウリョク</t>
    </rPh>
    <rPh sb="9" eb="11">
      <t>ジドウ</t>
    </rPh>
    <rPh sb="12" eb="14">
      <t>ハンテイ</t>
    </rPh>
    <phoneticPr fontId="20"/>
  </si>
  <si>
    <t>測定値</t>
    <rPh sb="0" eb="3">
      <t>ソクテイチ</t>
    </rPh>
    <phoneticPr fontId="20"/>
  </si>
  <si>
    <t>(8)</t>
    <phoneticPr fontId="20"/>
  </si>
  <si>
    <t>ｼｽﾃﾑの機能検査</t>
    <rPh sb="5" eb="7">
      <t>キノウ</t>
    </rPh>
    <rPh sb="7" eb="9">
      <t>ケンサ</t>
    </rPh>
    <phoneticPr fontId="20"/>
  </si>
  <si>
    <t>戸開き状態で、床位置停止中（無負荷）に非常下降弁を開き、特定距離感知装置により、かごを制止させたときの床位置からの制止距離をメジャー等により測定する。</t>
    <rPh sb="0" eb="1">
      <t>ト</t>
    </rPh>
    <rPh sb="1" eb="2">
      <t>ビラ</t>
    </rPh>
    <rPh sb="3" eb="5">
      <t>ジョウタイ</t>
    </rPh>
    <rPh sb="7" eb="8">
      <t>ユカ</t>
    </rPh>
    <rPh sb="8" eb="10">
      <t>イチ</t>
    </rPh>
    <rPh sb="10" eb="13">
      <t>テイシチュウ</t>
    </rPh>
    <rPh sb="14" eb="17">
      <t>ムフカ</t>
    </rPh>
    <rPh sb="19" eb="21">
      <t>ヒジョウ</t>
    </rPh>
    <rPh sb="21" eb="23">
      <t>カコウ</t>
    </rPh>
    <rPh sb="23" eb="24">
      <t>ベン</t>
    </rPh>
    <rPh sb="25" eb="26">
      <t>ヒラ</t>
    </rPh>
    <rPh sb="28" eb="30">
      <t>トクテイ</t>
    </rPh>
    <rPh sb="30" eb="32">
      <t>キョリ</t>
    </rPh>
    <rPh sb="32" eb="34">
      <t>カンチ</t>
    </rPh>
    <rPh sb="34" eb="36">
      <t>ソウチ</t>
    </rPh>
    <rPh sb="43" eb="45">
      <t>セイシ</t>
    </rPh>
    <rPh sb="51" eb="52">
      <t>ユカ</t>
    </rPh>
    <rPh sb="52" eb="54">
      <t>イチ</t>
    </rPh>
    <rPh sb="57" eb="59">
      <t>セイシ</t>
    </rPh>
    <rPh sb="59" eb="61">
      <t>キョリ</t>
    </rPh>
    <rPh sb="66" eb="67">
      <t>トウ</t>
    </rPh>
    <rPh sb="70" eb="72">
      <t>ソクテイ</t>
    </rPh>
    <phoneticPr fontId="20"/>
  </si>
  <si>
    <t>・特定距離感知装置が感知しないこと</t>
    <rPh sb="1" eb="3">
      <t>トクテイ</t>
    </rPh>
    <rPh sb="3" eb="5">
      <t>キョリ</t>
    </rPh>
    <rPh sb="5" eb="7">
      <t>カンチ</t>
    </rPh>
    <rPh sb="7" eb="9">
      <t>ソウチ</t>
    </rPh>
    <rPh sb="10" eb="12">
      <t>カンチ</t>
    </rPh>
    <phoneticPr fontId="20"/>
  </si>
  <si>
    <t>・規定距離以内に制止しないこと。</t>
    <rPh sb="1" eb="3">
      <t>キテイ</t>
    </rPh>
    <rPh sb="3" eb="5">
      <t>キョリ</t>
    </rPh>
    <rPh sb="5" eb="7">
      <t>イナイ</t>
    </rPh>
    <rPh sb="8" eb="10">
      <t>セイシ</t>
    </rPh>
    <phoneticPr fontId="20"/>
  </si>
  <si>
    <t>・制止距離の年次変化量が著しいこと。（前回の制動距離の70%以下、又は140%以上）</t>
    <rPh sb="1" eb="3">
      <t>セイシ</t>
    </rPh>
    <rPh sb="3" eb="5">
      <t>キョリ</t>
    </rPh>
    <rPh sb="6" eb="8">
      <t>ネンジ</t>
    </rPh>
    <rPh sb="8" eb="10">
      <t>ヘンカ</t>
    </rPh>
    <rPh sb="10" eb="11">
      <t>リョウ</t>
    </rPh>
    <rPh sb="12" eb="13">
      <t>イチジル</t>
    </rPh>
    <rPh sb="19" eb="21">
      <t>ゼンカイ</t>
    </rPh>
    <rPh sb="22" eb="24">
      <t>セイドウ</t>
    </rPh>
    <rPh sb="24" eb="26">
      <t>キョリ</t>
    </rPh>
    <rPh sb="30" eb="32">
      <t>イカ</t>
    </rPh>
    <rPh sb="33" eb="34">
      <t>マタ</t>
    </rPh>
    <rPh sb="39" eb="41">
      <t>イジョウ</t>
    </rPh>
    <phoneticPr fontId="20"/>
  </si>
  <si>
    <t>各測定値を記入すると自動で判定する。</t>
    <rPh sb="0" eb="1">
      <t>カク</t>
    </rPh>
    <rPh sb="1" eb="4">
      <t>ソクテイチ</t>
    </rPh>
    <rPh sb="5" eb="7">
      <t>キニュウ</t>
    </rPh>
    <rPh sb="10" eb="12">
      <t>ジドウ</t>
    </rPh>
    <rPh sb="13" eb="15">
      <t>ハンテイ</t>
    </rPh>
    <phoneticPr fontId="20"/>
  </si>
  <si>
    <t>制止距離：</t>
    <rPh sb="0" eb="2">
      <t>セイシ</t>
    </rPh>
    <rPh sb="2" eb="4">
      <t>キョリ</t>
    </rPh>
    <phoneticPr fontId="20"/>
  </si>
  <si>
    <t>前回：</t>
    <rPh sb="0" eb="2">
      <t>ゼンカイ</t>
    </rPh>
    <phoneticPr fontId="20"/>
  </si>
  <si>
    <t>制止距離に年次変化量を加えて予想した次回の制止距離が規定値を超えること</t>
    <rPh sb="0" eb="2">
      <t>セイシ</t>
    </rPh>
    <rPh sb="2" eb="4">
      <t>キョリ</t>
    </rPh>
    <rPh sb="5" eb="7">
      <t>ネンジ</t>
    </rPh>
    <rPh sb="7" eb="9">
      <t>ヘンカ</t>
    </rPh>
    <rPh sb="9" eb="10">
      <t>リョウ</t>
    </rPh>
    <rPh sb="11" eb="12">
      <t>クワ</t>
    </rPh>
    <rPh sb="14" eb="16">
      <t>ヨソウ</t>
    </rPh>
    <rPh sb="18" eb="20">
      <t>ジカイ</t>
    </rPh>
    <rPh sb="21" eb="23">
      <t>セイシ</t>
    </rPh>
    <rPh sb="23" eb="25">
      <t>キョリ</t>
    </rPh>
    <rPh sb="26" eb="29">
      <t>キテイチ</t>
    </rPh>
    <rPh sb="30" eb="31">
      <t>コ</t>
    </rPh>
    <phoneticPr fontId="20"/>
  </si>
  <si>
    <t>規定値：</t>
    <rPh sb="0" eb="3">
      <t>キテイチ</t>
    </rPh>
    <phoneticPr fontId="20"/>
  </si>
  <si>
    <t>(9)</t>
    <phoneticPr fontId="20"/>
  </si>
  <si>
    <t>その他</t>
    <rPh sb="2" eb="3">
      <t>タ</t>
    </rPh>
    <phoneticPr fontId="20"/>
  </si>
  <si>
    <t>乗場戸付近及びかご内表示板（座面高さ規制）</t>
    <rPh sb="0" eb="2">
      <t>ノリバ</t>
    </rPh>
    <rPh sb="2" eb="3">
      <t>ト</t>
    </rPh>
    <rPh sb="3" eb="5">
      <t>フキン</t>
    </rPh>
    <rPh sb="5" eb="6">
      <t>オヨ</t>
    </rPh>
    <rPh sb="9" eb="10">
      <t>ナイ</t>
    </rPh>
    <rPh sb="10" eb="13">
      <t>ヒョウジバン</t>
    </rPh>
    <rPh sb="14" eb="16">
      <t>ザメン</t>
    </rPh>
    <rPh sb="16" eb="17">
      <t>タカ</t>
    </rPh>
    <rPh sb="18" eb="20">
      <t>キセイ</t>
    </rPh>
    <phoneticPr fontId="20"/>
  </si>
  <si>
    <t>・表示板がないこと。</t>
    <rPh sb="1" eb="4">
      <t>ヒョウジバン</t>
    </rPh>
    <phoneticPr fontId="20"/>
  </si>
  <si>
    <t>・表示板の文字が判読できないこと。</t>
    <phoneticPr fontId="20"/>
  </si>
  <si>
    <t>(10)</t>
    <phoneticPr fontId="20"/>
  </si>
  <si>
    <t>逆止弁</t>
    <rPh sb="0" eb="3">
      <t>ギャクシベン</t>
    </rPh>
    <phoneticPr fontId="20"/>
  </si>
  <si>
    <t>別記第二号　1-(14)　と同一</t>
    <rPh sb="0" eb="2">
      <t>ベッキ</t>
    </rPh>
    <rPh sb="2" eb="3">
      <t>ダイ</t>
    </rPh>
    <rPh sb="3" eb="5">
      <t>ニゴウ</t>
    </rPh>
    <rPh sb="14" eb="16">
      <t>ドウイツ</t>
    </rPh>
    <phoneticPr fontId="20"/>
  </si>
  <si>
    <t>高圧ｺﾞﾑﾎｰｽ</t>
    <rPh sb="0" eb="2">
      <t>コウアツ</t>
    </rPh>
    <phoneticPr fontId="20"/>
  </si>
  <si>
    <t>別記第二号　1-(19)　と同一</t>
    <rPh sb="0" eb="2">
      <t>ベッキ</t>
    </rPh>
    <rPh sb="2" eb="3">
      <t>ダイ</t>
    </rPh>
    <rPh sb="3" eb="5">
      <t>ニゴウ</t>
    </rPh>
    <rPh sb="14" eb="16">
      <t>ドウイツ</t>
    </rPh>
    <phoneticPr fontId="20"/>
  </si>
  <si>
    <t>圧力配管</t>
    <rPh sb="0" eb="2">
      <t>アツリョク</t>
    </rPh>
    <rPh sb="2" eb="4">
      <t>ハイカン</t>
    </rPh>
    <phoneticPr fontId="20"/>
  </si>
  <si>
    <t>別記第二号　2-(1)　と同一</t>
    <rPh sb="0" eb="2">
      <t>ベッキ</t>
    </rPh>
    <rPh sb="2" eb="3">
      <t>ダイ</t>
    </rPh>
    <rPh sb="3" eb="5">
      <t>ニゴウ</t>
    </rPh>
    <rPh sb="13" eb="15">
      <t>ドウイツ</t>
    </rPh>
    <phoneticPr fontId="20"/>
  </si>
  <si>
    <t>かご戸のｽｲｯﾁ</t>
    <rPh sb="2" eb="3">
      <t>ト</t>
    </rPh>
    <phoneticPr fontId="20"/>
  </si>
  <si>
    <t>別記第二号　3-(3)　と同一</t>
    <rPh sb="0" eb="2">
      <t>ベッキ</t>
    </rPh>
    <rPh sb="2" eb="3">
      <t>ダイ</t>
    </rPh>
    <rPh sb="3" eb="5">
      <t>ニゴウ</t>
    </rPh>
    <rPh sb="13" eb="15">
      <t>ドウイツ</t>
    </rPh>
    <phoneticPr fontId="20"/>
  </si>
  <si>
    <t>施錠装置</t>
    <rPh sb="0" eb="2">
      <t>セジョウ</t>
    </rPh>
    <rPh sb="2" eb="4">
      <t>ソウチ</t>
    </rPh>
    <phoneticPr fontId="20"/>
  </si>
  <si>
    <t>別記第二号　4-(13)　と同一</t>
    <rPh sb="0" eb="2">
      <t>ベッキ</t>
    </rPh>
    <rPh sb="2" eb="3">
      <t>ダイ</t>
    </rPh>
    <rPh sb="3" eb="5">
      <t>ニゴウ</t>
    </rPh>
    <rPh sb="14" eb="16">
      <t>ドウイツ</t>
    </rPh>
    <phoneticPr fontId="20"/>
  </si>
  <si>
    <t>kW</t>
    <phoneticPr fontId="20"/>
  </si>
  <si>
    <t>各測定値を記入すると自動で判定する。</t>
    <phoneticPr fontId="20"/>
  </si>
  <si>
    <t>自動で判定</t>
    <phoneticPr fontId="20"/>
  </si>
  <si>
    <t>ー</t>
  </si>
  <si>
    <t>入力</t>
    <rPh sb="0" eb="2">
      <t>ニュウリョク</t>
    </rPh>
    <phoneticPr fontId="20"/>
  </si>
  <si>
    <t>UCMP制御盤</t>
  </si>
  <si>
    <t>判定</t>
    <rPh sb="0" eb="2">
      <t>ハンテイ</t>
    </rPh>
    <phoneticPr fontId="20"/>
  </si>
  <si>
    <t>1:指摘なしの数</t>
    <rPh sb="2" eb="4">
      <t>シテキ</t>
    </rPh>
    <rPh sb="7" eb="8">
      <t>スウ</t>
    </rPh>
    <phoneticPr fontId="20"/>
  </si>
  <si>
    <t>空欄の数</t>
    <rPh sb="0" eb="2">
      <t>クウラン</t>
    </rPh>
    <rPh sb="3" eb="4">
      <t>カズ</t>
    </rPh>
    <phoneticPr fontId="20"/>
  </si>
  <si>
    <t>総合判定</t>
    <rPh sb="0" eb="2">
      <t>ソウゴウ</t>
    </rPh>
    <rPh sb="2" eb="4">
      <t>ハンテイ</t>
    </rPh>
    <phoneticPr fontId="20"/>
  </si>
  <si>
    <t>UCMP盤：基準</t>
    <rPh sb="6" eb="8">
      <t>キジュン</t>
    </rPh>
    <phoneticPr fontId="20"/>
  </si>
  <si>
    <t>別置型</t>
  </si>
  <si>
    <t>UCMP盤：記録</t>
    <rPh sb="6" eb="8">
      <t>キロク</t>
    </rPh>
    <phoneticPr fontId="20"/>
  </si>
  <si>
    <t>別置（二分割）型</t>
    <phoneticPr fontId="20"/>
  </si>
  <si>
    <t>電源操作盤：基準</t>
    <rPh sb="6" eb="8">
      <t>キジュン</t>
    </rPh>
    <phoneticPr fontId="20"/>
  </si>
  <si>
    <t>電源操作盤：記録</t>
    <rPh sb="6" eb="8">
      <t>キロク</t>
    </rPh>
    <phoneticPr fontId="20"/>
  </si>
  <si>
    <t>ﾄﾞｱ全閉位置から20mmを超えていること。</t>
    <rPh sb="3" eb="5">
      <t>ゼンペイ</t>
    </rPh>
    <rPh sb="5" eb="7">
      <t>イチ</t>
    </rPh>
    <rPh sb="14" eb="15">
      <t>コ</t>
    </rPh>
    <phoneticPr fontId="20"/>
  </si>
  <si>
    <t>着床位置から -30mmの位置を超えてかごが沈下すること。又はかごを保持できないこと。</t>
    <rPh sb="0" eb="2">
      <t>チャクショウ</t>
    </rPh>
    <rPh sb="2" eb="4">
      <t>イチ</t>
    </rPh>
    <rPh sb="13" eb="15">
      <t>イチ</t>
    </rPh>
    <rPh sb="16" eb="17">
      <t>コ</t>
    </rPh>
    <rPh sb="22" eb="24">
      <t>チンカ</t>
    </rPh>
    <rPh sb="29" eb="30">
      <t>マタ</t>
    </rPh>
    <rPh sb="34" eb="36">
      <t>ホジ</t>
    </rPh>
    <phoneticPr fontId="20"/>
  </si>
  <si>
    <t>・取り付けが強固でないこと。
・著しい変形、破損、錆、腐食があること。</t>
    <phoneticPr fontId="20"/>
  </si>
  <si>
    <t>取付けが堅固でないこと｡
過度の変形があること。</t>
    <rPh sb="0" eb="2">
      <t>トリツ</t>
    </rPh>
    <rPh sb="4" eb="5">
      <t>カタ</t>
    </rPh>
    <rPh sb="5" eb="6">
      <t>コ</t>
    </rPh>
    <rPh sb="13" eb="15">
      <t>カド</t>
    </rPh>
    <rPh sb="16" eb="18">
      <t>ヘンケイ</t>
    </rPh>
    <phoneticPr fontId="20"/>
  </si>
  <si>
    <t>発行：令和  6年  5月  14日Ver.3K</t>
    <rPh sb="0" eb="2">
      <t>ハッコウ</t>
    </rPh>
    <rPh sb="3" eb="4">
      <t>レイ</t>
    </rPh>
    <rPh sb="4" eb="5">
      <t>ワ</t>
    </rPh>
    <rPh sb="8" eb="9">
      <t>ネン</t>
    </rPh>
    <rPh sb="12" eb="13">
      <t>ガツ</t>
    </rPh>
    <rPh sb="17" eb="18">
      <t>ニチ</t>
    </rPh>
    <phoneticPr fontId="20"/>
  </si>
  <si>
    <t>検査対象項目の場合は手動で判定</t>
    <rPh sb="0" eb="4">
      <t>ケンサタイショウ</t>
    </rPh>
    <rPh sb="4" eb="6">
      <t>コウモク</t>
    </rPh>
    <rPh sb="7" eb="9">
      <t>バアイ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</si>
</sst>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0_ "/>
  </numFmts>
  <fonts count="3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3"/>
      <charset val="128"/>
    </font>
    <font>
      <sz val="9"/>
      <color rgb="FFFF0000"/>
      <name val="ＭＳ Ｐゴシック"/>
      <family val="3"/>
      <charset val="128"/>
    </font>
    <font>
      <sz val="8"/>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cellStyleXfs>
  <cellXfs count="391">
    <xf numFmtId="0" fontId="0" fillId="0" borderId="0" xfId="0">
      <alignment vertical="center"/>
    </xf>
    <xf numFmtId="0" fontId="1" fillId="0" borderId="0" xfId="0" applyFont="1">
      <alignment vertical="center"/>
    </xf>
    <xf numFmtId="0" fontId="1" fillId="0" borderId="0" xfId="0" applyFont="1" applyBorder="1">
      <alignment vertical="center"/>
    </xf>
    <xf numFmtId="0" fontId="22" fillId="0" borderId="12" xfId="0" applyFont="1" applyBorder="1">
      <alignment vertical="center"/>
    </xf>
    <xf numFmtId="0" fontId="1" fillId="0" borderId="0" xfId="0" applyFont="1" applyProtection="1">
      <alignment vertical="center"/>
      <protection hidden="1"/>
    </xf>
    <xf numFmtId="0" fontId="22" fillId="0" borderId="0" xfId="0" applyFont="1">
      <alignment vertical="center"/>
    </xf>
    <xf numFmtId="0" fontId="22" fillId="0" borderId="0" xfId="0" applyFont="1" applyBorder="1">
      <alignment vertical="center"/>
    </xf>
    <xf numFmtId="3" fontId="22" fillId="0" borderId="0" xfId="0" applyNumberFormat="1" applyFont="1">
      <alignment vertical="center"/>
    </xf>
    <xf numFmtId="3" fontId="22" fillId="0" borderId="12" xfId="0" applyNumberFormat="1" applyFont="1" applyBorder="1">
      <alignment vertical="center"/>
    </xf>
    <xf numFmtId="0" fontId="22" fillId="0" borderId="0" xfId="0" applyFont="1" applyFill="1" applyBorder="1">
      <alignment vertical="center"/>
    </xf>
    <xf numFmtId="3" fontId="22" fillId="0" borderId="20" xfId="0" applyNumberFormat="1" applyFont="1" applyBorder="1">
      <alignment vertical="center"/>
    </xf>
    <xf numFmtId="0" fontId="22" fillId="0" borderId="20" xfId="0" applyFont="1" applyBorder="1">
      <alignment vertical="center"/>
    </xf>
    <xf numFmtId="176" fontId="22" fillId="0" borderId="12" xfId="0" applyNumberFormat="1" applyFont="1" applyBorder="1">
      <alignment vertical="center"/>
    </xf>
    <xf numFmtId="3" fontId="22" fillId="0" borderId="14" xfId="0" applyNumberFormat="1" applyFont="1" applyBorder="1" applyAlignment="1">
      <alignment horizontal="center" vertical="center"/>
    </xf>
    <xf numFmtId="0" fontId="21" fillId="0" borderId="0" xfId="0" applyFont="1">
      <alignment vertical="center"/>
    </xf>
    <xf numFmtId="0" fontId="1" fillId="0" borderId="0" xfId="0" applyFont="1">
      <alignment vertical="center"/>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34" xfId="0" applyFont="1" applyBorder="1" applyAlignment="1">
      <alignment horizontal="center" vertical="center" shrinkToFit="1"/>
    </xf>
    <xf numFmtId="0" fontId="22" fillId="0" borderId="27" xfId="0" applyFont="1" applyBorder="1" applyAlignment="1">
      <alignment horizontal="center" vertical="center" shrinkToFit="1"/>
    </xf>
    <xf numFmtId="49" fontId="22" fillId="0" borderId="24" xfId="0" applyNumberFormat="1"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0" xfId="0" applyFont="1" applyBorder="1" applyAlignment="1">
      <alignment horizontal="center" vertical="center"/>
    </xf>
    <xf numFmtId="0" fontId="22" fillId="0" borderId="46"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36" xfId="0" applyFont="1" applyBorder="1" applyAlignment="1">
      <alignment horizontal="center" vertical="center" shrinkToFit="1"/>
    </xf>
    <xf numFmtId="49" fontId="22" fillId="0" borderId="12" xfId="0" applyNumberFormat="1" applyFont="1" applyBorder="1" applyAlignment="1">
      <alignment horizontal="center" vertical="center" shrinkToFit="1"/>
    </xf>
    <xf numFmtId="0" fontId="22" fillId="0" borderId="29" xfId="0" applyFont="1" applyBorder="1" applyAlignment="1">
      <alignment horizontal="center" vertical="center" shrinkToFit="1"/>
    </xf>
    <xf numFmtId="49" fontId="22" fillId="0" borderId="28" xfId="0" applyNumberFormat="1" applyFont="1" applyBorder="1" applyAlignment="1">
      <alignment horizontal="center" vertical="center" shrinkToFit="1"/>
    </xf>
    <xf numFmtId="49" fontId="22" fillId="0" borderId="33" xfId="0" applyNumberFormat="1" applyFont="1" applyBorder="1" applyAlignment="1">
      <alignment horizontal="center" vertical="center" shrinkToFit="1"/>
    </xf>
    <xf numFmtId="176" fontId="22" fillId="0" borderId="0" xfId="0" applyNumberFormat="1" applyFont="1">
      <alignment vertical="center"/>
    </xf>
    <xf numFmtId="177" fontId="22" fillId="0" borderId="12" xfId="0" applyNumberFormat="1" applyFont="1" applyBorder="1">
      <alignment vertical="center"/>
    </xf>
    <xf numFmtId="0" fontId="0" fillId="0" borderId="0" xfId="0" applyFont="1" applyFill="1">
      <alignment vertical="center"/>
    </xf>
    <xf numFmtId="0" fontId="22" fillId="0" borderId="0" xfId="0" applyFont="1" applyFill="1">
      <alignment vertical="center"/>
    </xf>
    <xf numFmtId="0" fontId="21" fillId="0" borderId="0" xfId="0" applyFont="1" applyBorder="1" applyAlignment="1">
      <alignment horizontal="left" vertical="center" wrapText="1"/>
    </xf>
    <xf numFmtId="0" fontId="1" fillId="0" borderId="0" xfId="0" applyFont="1" applyFill="1">
      <alignment vertical="center"/>
    </xf>
    <xf numFmtId="0" fontId="1" fillId="0" borderId="0" xfId="0" applyFont="1" applyFill="1" applyProtection="1">
      <alignment vertical="center"/>
      <protection hidden="1"/>
    </xf>
    <xf numFmtId="0" fontId="0" fillId="0" borderId="0" xfId="0" applyFill="1" applyProtection="1">
      <alignment vertical="center"/>
      <protection hidden="1"/>
    </xf>
    <xf numFmtId="0" fontId="24" fillId="0" borderId="0" xfId="0" applyFont="1" applyFill="1">
      <alignment vertical="center"/>
    </xf>
    <xf numFmtId="0" fontId="27" fillId="0" borderId="0" xfId="0" applyFont="1" applyFill="1">
      <alignment vertical="center"/>
    </xf>
    <xf numFmtId="0" fontId="21" fillId="0" borderId="0" xfId="0" applyFont="1" applyFill="1" applyAlignment="1"/>
    <xf numFmtId="0" fontId="1" fillId="0" borderId="0" xfId="0" applyFont="1" applyFill="1" applyAlignment="1">
      <alignment horizontal="center"/>
    </xf>
    <xf numFmtId="0" fontId="1" fillId="0" borderId="0" xfId="0" applyFont="1" applyFill="1" applyAlignment="1"/>
    <xf numFmtId="0" fontId="21" fillId="0" borderId="0" xfId="0" applyFont="1" applyFill="1">
      <alignment vertical="center"/>
    </xf>
    <xf numFmtId="0" fontId="21" fillId="0" borderId="0" xfId="0" applyFont="1" applyFill="1" applyAlignment="1" applyProtection="1">
      <alignment vertical="center" shrinkToFit="1"/>
      <protection locked="0"/>
    </xf>
    <xf numFmtId="0" fontId="21" fillId="0" borderId="0" xfId="0" applyFont="1" applyFill="1" applyBorder="1" applyAlignment="1">
      <alignment vertical="center" shrinkToFit="1"/>
    </xf>
    <xf numFmtId="0" fontId="23" fillId="0" borderId="0" xfId="0" applyFont="1" applyFill="1" applyBorder="1" applyAlignment="1">
      <alignment vertical="center" wrapText="1"/>
    </xf>
    <xf numFmtId="0" fontId="23" fillId="0" borderId="13" xfId="0" applyFont="1" applyFill="1" applyBorder="1" applyAlignment="1">
      <alignment vertical="center" wrapText="1"/>
    </xf>
    <xf numFmtId="0" fontId="0" fillId="0" borderId="0" xfId="0" applyFont="1" applyFill="1" applyBorder="1">
      <alignment vertical="center"/>
    </xf>
    <xf numFmtId="0" fontId="0" fillId="0" borderId="10" xfId="0" applyFont="1" applyFill="1" applyBorder="1">
      <alignment vertical="center"/>
    </xf>
    <xf numFmtId="0" fontId="0" fillId="0" borderId="10" xfId="0" applyFont="1" applyFill="1" applyBorder="1" applyAlignment="1"/>
    <xf numFmtId="0" fontId="0" fillId="0" borderId="11" xfId="0" applyFont="1" applyFill="1" applyBorder="1">
      <alignment vertical="center"/>
    </xf>
    <xf numFmtId="0" fontId="0" fillId="0" borderId="11" xfId="0" applyFont="1" applyFill="1" applyBorder="1" applyAlignment="1">
      <alignment horizontal="center"/>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4" xfId="0" applyFont="1" applyFill="1" applyBorder="1">
      <alignment vertical="center"/>
    </xf>
    <xf numFmtId="0" fontId="0" fillId="0" borderId="15" xfId="0" applyFont="1" applyFill="1" applyBorder="1">
      <alignment vertical="center"/>
    </xf>
    <xf numFmtId="0" fontId="22" fillId="0" borderId="0" xfId="0" applyFont="1" applyFill="1" applyBorder="1" applyAlignment="1"/>
    <xf numFmtId="0" fontId="0" fillId="0" borderId="11" xfId="0" applyFont="1" applyFill="1" applyBorder="1" applyAlignment="1">
      <alignment vertical="center"/>
    </xf>
    <xf numFmtId="0" fontId="21" fillId="0" borderId="18"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0" fontId="21" fillId="0" borderId="10" xfId="0" applyFont="1" applyFill="1" applyBorder="1" applyAlignment="1">
      <alignment vertical="top"/>
    </xf>
    <xf numFmtId="0" fontId="21" fillId="0" borderId="11" xfId="0" applyFont="1" applyFill="1" applyBorder="1" applyAlignment="1">
      <alignment vertical="top"/>
    </xf>
    <xf numFmtId="0" fontId="21" fillId="0" borderId="0" xfId="0" applyFont="1" applyFill="1" applyBorder="1" applyAlignment="1">
      <alignment vertical="top"/>
    </xf>
    <xf numFmtId="0" fontId="21" fillId="0" borderId="15" xfId="0" applyFont="1" applyFill="1" applyBorder="1" applyAlignment="1">
      <alignment horizontal="center" vertical="top"/>
    </xf>
    <xf numFmtId="0" fontId="22" fillId="0" borderId="10" xfId="0" applyFont="1" applyFill="1" applyBorder="1">
      <alignment vertical="center"/>
    </xf>
    <xf numFmtId="0" fontId="22" fillId="0" borderId="11" xfId="0" applyFont="1" applyFill="1" applyBorder="1">
      <alignment vertical="center"/>
    </xf>
    <xf numFmtId="0" fontId="21" fillId="0" borderId="14" xfId="0" applyFont="1" applyFill="1" applyBorder="1" applyAlignment="1">
      <alignment vertical="top"/>
    </xf>
    <xf numFmtId="0" fontId="21" fillId="0" borderId="13" xfId="0" applyFont="1" applyFill="1" applyBorder="1" applyAlignment="1">
      <alignment vertical="top"/>
    </xf>
    <xf numFmtId="0" fontId="21" fillId="0" borderId="15" xfId="0" applyFont="1" applyFill="1" applyBorder="1" applyAlignment="1">
      <alignment vertical="top"/>
    </xf>
    <xf numFmtId="0" fontId="22" fillId="0" borderId="38"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48" xfId="0" applyFont="1" applyBorder="1" applyAlignment="1">
      <alignment horizontal="center" vertical="center" shrinkToFit="1"/>
    </xf>
    <xf numFmtId="0" fontId="22" fillId="0" borderId="30" xfId="0" applyFont="1" applyBorder="1" applyAlignment="1">
      <alignment horizontal="left" vertical="center" shrinkToFit="1"/>
    </xf>
    <xf numFmtId="0" fontId="22" fillId="0" borderId="32" xfId="0" applyFont="1" applyBorder="1" applyAlignment="1">
      <alignment horizontal="left" vertical="center" shrinkToFit="1"/>
    </xf>
    <xf numFmtId="0" fontId="22" fillId="0" borderId="25" xfId="0" applyFont="1" applyBorder="1" applyAlignment="1">
      <alignment horizontal="left" vertical="center" shrinkToFit="1"/>
    </xf>
    <xf numFmtId="0" fontId="22" fillId="0" borderId="36" xfId="0" applyFont="1" applyBorder="1" applyAlignment="1">
      <alignment horizontal="left" vertical="center" shrinkToFit="1"/>
    </xf>
    <xf numFmtId="0" fontId="24" fillId="0" borderId="0" xfId="0" applyFont="1" applyFill="1" applyAlignment="1">
      <alignment horizontal="center"/>
    </xf>
    <xf numFmtId="0" fontId="22" fillId="0" borderId="10" xfId="0" applyFont="1" applyFill="1" applyBorder="1" applyAlignment="1">
      <alignment vertical="top" wrapText="1"/>
    </xf>
    <xf numFmtId="0" fontId="22" fillId="0" borderId="0" xfId="0" applyFont="1" applyFill="1" applyBorder="1" applyAlignment="1">
      <alignment vertical="top" wrapText="1"/>
    </xf>
    <xf numFmtId="0" fontId="22" fillId="0" borderId="11" xfId="0" applyFont="1" applyFill="1" applyBorder="1" applyAlignment="1">
      <alignment vertical="top" wrapText="1"/>
    </xf>
    <xf numFmtId="0" fontId="7" fillId="0" borderId="0" xfId="0" applyFont="1" applyFill="1" applyAlignment="1"/>
    <xf numFmtId="0" fontId="21" fillId="0" borderId="0" xfId="0" applyFont="1" applyFill="1" applyAlignment="1">
      <alignment horizontal="center"/>
    </xf>
    <xf numFmtId="0" fontId="27" fillId="0" borderId="0" xfId="0" applyFont="1" applyFill="1" applyAlignment="1">
      <alignment horizontal="center" vertical="center"/>
    </xf>
    <xf numFmtId="0" fontId="0" fillId="0" borderId="18" xfId="0" applyFont="1" applyFill="1" applyBorder="1">
      <alignment vertical="center"/>
    </xf>
    <xf numFmtId="0" fontId="0" fillId="0" borderId="15" xfId="0" applyFont="1" applyFill="1" applyBorder="1" applyAlignment="1">
      <alignment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2" fillId="0" borderId="12" xfId="0" applyFont="1" applyFill="1" applyBorder="1">
      <alignment vertical="center"/>
    </xf>
    <xf numFmtId="3" fontId="22" fillId="0" borderId="0" xfId="0" applyNumberFormat="1" applyFont="1" applyFill="1">
      <alignment vertical="center"/>
    </xf>
    <xf numFmtId="3" fontId="22" fillId="0" borderId="12" xfId="0" applyNumberFormat="1" applyFont="1" applyFill="1" applyBorder="1">
      <alignment vertical="center"/>
    </xf>
    <xf numFmtId="0" fontId="22" fillId="0" borderId="43" xfId="0" applyFont="1" applyFill="1" applyBorder="1">
      <alignment vertical="center"/>
    </xf>
    <xf numFmtId="0" fontId="32" fillId="0" borderId="12" xfId="0" applyFont="1" applyFill="1" applyBorder="1">
      <alignment vertical="center"/>
    </xf>
    <xf numFmtId="0" fontId="32" fillId="0" borderId="35" xfId="0" applyFont="1" applyFill="1" applyBorder="1">
      <alignment vertical="center"/>
    </xf>
    <xf numFmtId="49" fontId="32" fillId="0" borderId="35" xfId="0" applyNumberFormat="1" applyFont="1" applyFill="1" applyBorder="1">
      <alignment vertical="center"/>
    </xf>
    <xf numFmtId="0" fontId="32" fillId="0" borderId="0" xfId="0" applyFont="1" applyFill="1">
      <alignment vertical="center"/>
    </xf>
    <xf numFmtId="0" fontId="21" fillId="0" borderId="16" xfId="0" applyFont="1" applyFill="1" applyBorder="1">
      <alignment vertical="center"/>
    </xf>
    <xf numFmtId="0" fontId="21" fillId="0" borderId="17" xfId="0" applyFont="1" applyFill="1" applyBorder="1">
      <alignment vertical="center"/>
    </xf>
    <xf numFmtId="0" fontId="21" fillId="0" borderId="13" xfId="0" applyFont="1" applyFill="1" applyBorder="1">
      <alignment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1" xfId="0" applyFont="1" applyFill="1" applyBorder="1" applyAlignment="1">
      <alignment horizontal="left" vertical="center" wrapText="1"/>
    </xf>
    <xf numFmtId="0" fontId="21" fillId="0" borderId="10" xfId="0" applyFont="1" applyFill="1" applyBorder="1" applyAlignment="1">
      <alignment vertical="center" wrapText="1"/>
    </xf>
    <xf numFmtId="0" fontId="21" fillId="0" borderId="0" xfId="0" applyFont="1" applyFill="1" applyBorder="1" applyAlignment="1">
      <alignment vertical="center" wrapText="1"/>
    </xf>
    <xf numFmtId="0" fontId="21" fillId="0" borderId="11" xfId="0" applyFont="1" applyFill="1" applyBorder="1" applyAlignment="1">
      <alignment vertical="center" wrapText="1"/>
    </xf>
    <xf numFmtId="0" fontId="21" fillId="0" borderId="14" xfId="0" applyFont="1" applyFill="1" applyBorder="1" applyAlignment="1">
      <alignment vertical="center" wrapText="1"/>
    </xf>
    <xf numFmtId="0" fontId="21" fillId="0" borderId="13" xfId="0" applyFont="1" applyFill="1" applyBorder="1" applyAlignment="1">
      <alignment vertical="center" wrapText="1"/>
    </xf>
    <xf numFmtId="0" fontId="21" fillId="0" borderId="15" xfId="0" applyFont="1" applyFill="1" applyBorder="1" applyAlignment="1">
      <alignment vertical="center" wrapText="1"/>
    </xf>
    <xf numFmtId="0" fontId="21" fillId="0" borderId="10" xfId="0" applyFont="1" applyFill="1" applyBorder="1">
      <alignment vertical="center"/>
    </xf>
    <xf numFmtId="0" fontId="21" fillId="0" borderId="0" xfId="0" applyFont="1" applyFill="1" applyBorder="1">
      <alignment vertical="center"/>
    </xf>
    <xf numFmtId="0" fontId="21" fillId="0" borderId="11" xfId="0" applyFont="1" applyFill="1" applyBorder="1">
      <alignment vertical="center"/>
    </xf>
    <xf numFmtId="0" fontId="21" fillId="0" borderId="17" xfId="0" applyFont="1" applyFill="1" applyBorder="1" applyAlignment="1">
      <alignment horizontal="center" vertical="top"/>
    </xf>
    <xf numFmtId="0" fontId="21" fillId="0" borderId="11" xfId="0" applyFont="1" applyFill="1" applyBorder="1" applyAlignment="1">
      <alignment horizontal="center" vertical="top"/>
    </xf>
    <xf numFmtId="0" fontId="21" fillId="0" borderId="0" xfId="0" applyFont="1" applyFill="1" applyBorder="1" applyAlignment="1">
      <alignment wrapText="1"/>
    </xf>
    <xf numFmtId="0" fontId="21" fillId="0" borderId="15" xfId="0" applyFont="1" applyFill="1" applyBorder="1" applyAlignment="1">
      <alignment horizontal="left" vertical="center" wrapText="1"/>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3" xfId="0" applyFont="1" applyFill="1" applyBorder="1">
      <alignment vertical="center"/>
    </xf>
    <xf numFmtId="0" fontId="21" fillId="0" borderId="10"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6" xfId="0" applyFont="1" applyFill="1" applyBorder="1" applyAlignment="1"/>
    <xf numFmtId="0" fontId="21" fillId="0" borderId="14" xfId="0" applyFont="1" applyFill="1" applyBorder="1" applyAlignment="1"/>
    <xf numFmtId="0" fontId="21" fillId="0" borderId="13" xfId="0" applyFont="1" applyFill="1" applyBorder="1" applyAlignment="1"/>
    <xf numFmtId="0" fontId="21" fillId="0" borderId="0" xfId="0" applyFont="1" applyFill="1" applyBorder="1" applyAlignment="1"/>
    <xf numFmtId="0" fontId="21" fillId="0" borderId="0" xfId="0" applyFont="1" applyBorder="1">
      <alignment vertical="center"/>
    </xf>
    <xf numFmtId="0" fontId="21" fillId="0" borderId="0" xfId="0" applyFont="1" applyBorder="1" applyAlignment="1">
      <alignment vertical="center" wrapText="1"/>
    </xf>
    <xf numFmtId="0" fontId="0" fillId="0" borderId="16" xfId="0" applyFont="1" applyFill="1" applyBorder="1">
      <alignment vertical="center"/>
    </xf>
    <xf numFmtId="0" fontId="23" fillId="0" borderId="17" xfId="0" applyFont="1" applyFill="1" applyBorder="1" applyAlignment="1">
      <alignment horizontal="center"/>
    </xf>
    <xf numFmtId="0" fontId="0" fillId="0" borderId="18" xfId="0" applyFont="1" applyFill="1" applyBorder="1" applyAlignment="1"/>
    <xf numFmtId="0" fontId="0" fillId="0" borderId="17" xfId="0" applyFont="1" applyFill="1" applyBorder="1">
      <alignment vertical="center"/>
    </xf>
    <xf numFmtId="0" fontId="22" fillId="0" borderId="16" xfId="0" applyFont="1" applyFill="1" applyBorder="1" applyAlignment="1"/>
    <xf numFmtId="0" fontId="22" fillId="0" borderId="14" xfId="0" applyFont="1" applyFill="1" applyBorder="1" applyAlignment="1">
      <alignment vertical="top" wrapText="1"/>
    </xf>
    <xf numFmtId="0" fontId="22" fillId="0" borderId="13" xfId="0" applyFont="1" applyFill="1" applyBorder="1" applyAlignment="1">
      <alignment vertical="top" wrapText="1"/>
    </xf>
    <xf numFmtId="0" fontId="22" fillId="0" borderId="15" xfId="0" applyFont="1" applyFill="1" applyBorder="1" applyAlignment="1">
      <alignment vertical="top" wrapText="1"/>
    </xf>
    <xf numFmtId="0" fontId="22" fillId="0" borderId="18" xfId="0" applyFont="1" applyFill="1" applyBorder="1">
      <alignment vertical="center"/>
    </xf>
    <xf numFmtId="0" fontId="22" fillId="0" borderId="16" xfId="0" applyFont="1" applyFill="1" applyBorder="1">
      <alignment vertical="center"/>
    </xf>
    <xf numFmtId="0" fontId="22" fillId="0" borderId="17" xfId="0" applyFont="1" applyFill="1" applyBorder="1">
      <alignment vertical="center"/>
    </xf>
    <xf numFmtId="176" fontId="23" fillId="0" borderId="13" xfId="0" applyNumberFormat="1" applyFont="1" applyFill="1" applyBorder="1" applyAlignment="1"/>
    <xf numFmtId="0" fontId="23" fillId="0" borderId="13" xfId="0" applyFont="1" applyFill="1" applyBorder="1" applyAlignment="1"/>
    <xf numFmtId="0" fontId="23" fillId="0" borderId="16" xfId="0" applyFont="1" applyFill="1" applyBorder="1" applyAlignment="1"/>
    <xf numFmtId="0" fontId="22" fillId="0" borderId="44" xfId="0" applyFont="1" applyBorder="1" applyAlignment="1">
      <alignment vertical="center" shrinkToFit="1"/>
    </xf>
    <xf numFmtId="0" fontId="22" fillId="0" borderId="45" xfId="0" applyFont="1" applyBorder="1" applyAlignment="1">
      <alignment vertical="center" shrinkToFit="1"/>
    </xf>
    <xf numFmtId="49" fontId="21" fillId="0" borderId="12" xfId="0" applyNumberFormat="1" applyFont="1" applyFill="1" applyBorder="1" applyAlignment="1" applyProtection="1">
      <alignment horizontal="center" vertical="center" shrinkToFit="1"/>
      <protection locked="0" hidden="1"/>
    </xf>
    <xf numFmtId="49" fontId="0" fillId="0" borderId="12" xfId="0" applyNumberFormat="1" applyFill="1" applyBorder="1" applyAlignment="1" applyProtection="1">
      <alignment horizontal="center" vertical="center" shrinkToFit="1"/>
      <protection locked="0" hidden="1"/>
    </xf>
    <xf numFmtId="0" fontId="21" fillId="0" borderId="12" xfId="0" applyFont="1" applyFill="1" applyBorder="1" applyAlignment="1" applyProtection="1">
      <alignment horizontal="left" vertical="center" shrinkToFit="1"/>
      <protection locked="0" hidden="1"/>
    </xf>
    <xf numFmtId="0" fontId="7" fillId="0" borderId="18" xfId="0" applyFont="1" applyFill="1" applyBorder="1" applyAlignment="1">
      <alignment wrapText="1"/>
    </xf>
    <xf numFmtId="0" fontId="7" fillId="0" borderId="16" xfId="0" applyFont="1" applyFill="1" applyBorder="1" applyAlignment="1">
      <alignment wrapText="1"/>
    </xf>
    <xf numFmtId="0" fontId="7" fillId="0" borderId="17" xfId="0" applyFont="1" applyFill="1" applyBorder="1" applyAlignment="1">
      <alignment wrapText="1"/>
    </xf>
    <xf numFmtId="0" fontId="7" fillId="0" borderId="10" xfId="0" applyFont="1" applyFill="1" applyBorder="1" applyAlignment="1">
      <alignment wrapText="1"/>
    </xf>
    <xf numFmtId="0" fontId="7" fillId="0" borderId="0" xfId="0" applyFont="1" applyFill="1" applyBorder="1" applyAlignment="1">
      <alignment wrapText="1"/>
    </xf>
    <xf numFmtId="0" fontId="7" fillId="0" borderId="11" xfId="0" applyFont="1" applyFill="1" applyBorder="1" applyAlignment="1">
      <alignment wrapText="1"/>
    </xf>
    <xf numFmtId="0" fontId="7" fillId="0" borderId="1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21" fillId="0" borderId="0" xfId="0" applyFont="1" applyFill="1" applyBorder="1" applyAlignment="1"/>
    <xf numFmtId="0" fontId="21" fillId="0" borderId="12" xfId="0" applyFont="1" applyFill="1" applyBorder="1" applyAlignment="1">
      <alignment horizontal="center" vertical="center"/>
    </xf>
    <xf numFmtId="0" fontId="21" fillId="0" borderId="18"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2" xfId="0" applyFont="1" applyBorder="1" applyAlignment="1">
      <alignment horizontal="left" vertical="center" wrapText="1"/>
    </xf>
    <xf numFmtId="0" fontId="21" fillId="0" borderId="1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1" xfId="0" applyFont="1" applyFill="1" applyBorder="1" applyAlignment="1">
      <alignment horizontal="left" vertical="center" wrapText="1"/>
    </xf>
    <xf numFmtId="49" fontId="22" fillId="0" borderId="12" xfId="0" applyNumberFormat="1"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Fill="1" applyBorder="1" applyAlignment="1">
      <alignment vertical="center" wrapText="1"/>
    </xf>
    <xf numFmtId="0" fontId="21" fillId="0" borderId="10" xfId="0" applyFont="1" applyFill="1" applyBorder="1" applyAlignment="1">
      <alignment horizontal="right" vertical="center" wrapText="1"/>
    </xf>
    <xf numFmtId="0" fontId="21" fillId="0" borderId="0" xfId="0" applyFont="1" applyFill="1" applyBorder="1" applyAlignment="1">
      <alignment horizontal="right" vertical="center" wrapText="1"/>
    </xf>
    <xf numFmtId="0" fontId="21" fillId="0" borderId="14" xfId="0" applyFont="1" applyFill="1" applyBorder="1" applyAlignment="1">
      <alignment horizontal="right" vertical="center" wrapText="1"/>
    </xf>
    <xf numFmtId="0" fontId="21" fillId="0" borderId="13" xfId="0" applyFont="1" applyFill="1" applyBorder="1" applyAlignment="1">
      <alignment horizontal="right" vertical="center" wrapText="1"/>
    </xf>
    <xf numFmtId="49" fontId="21" fillId="0" borderId="12" xfId="0" applyNumberFormat="1" applyFont="1" applyFill="1" applyBorder="1" applyAlignment="1">
      <alignment horizontal="center" vertical="center"/>
    </xf>
    <xf numFmtId="49" fontId="21" fillId="0" borderId="24" xfId="0" applyNumberFormat="1" applyFont="1" applyFill="1" applyBorder="1" applyAlignment="1">
      <alignment horizontal="center" vertical="center"/>
    </xf>
    <xf numFmtId="0" fontId="21" fillId="0" borderId="24"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8"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7" xfId="0" applyFont="1" applyFill="1" applyBorder="1" applyAlignment="1" applyProtection="1">
      <alignment horizontal="center" vertical="center"/>
      <protection locked="0" hidden="1"/>
    </xf>
    <xf numFmtId="0" fontId="21" fillId="0" borderId="10" xfId="0" applyFont="1" applyFill="1" applyBorder="1" applyAlignment="1" applyProtection="1">
      <alignment horizontal="center" vertical="center"/>
      <protection locked="0" hidden="1"/>
    </xf>
    <xf numFmtId="0" fontId="21" fillId="0" borderId="0" xfId="0" applyFont="1" applyFill="1" applyBorder="1" applyAlignment="1" applyProtection="1">
      <alignment horizontal="center" vertical="center"/>
      <protection locked="0" hidden="1"/>
    </xf>
    <xf numFmtId="0" fontId="21" fillId="0" borderId="11"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1" fillId="0" borderId="12" xfId="0" applyFont="1" applyFill="1" applyBorder="1" applyAlignment="1">
      <alignment horizontal="left" vertical="center"/>
    </xf>
    <xf numFmtId="0" fontId="1" fillId="0" borderId="12" xfId="0" applyFont="1" applyBorder="1">
      <alignment vertical="center"/>
    </xf>
    <xf numFmtId="0" fontId="21" fillId="0" borderId="18" xfId="0" applyFont="1" applyFill="1" applyBorder="1" applyAlignment="1">
      <alignment horizontal="right"/>
    </xf>
    <xf numFmtId="0" fontId="21" fillId="0" borderId="16" xfId="0" applyFont="1" applyFill="1" applyBorder="1" applyAlignment="1">
      <alignment horizontal="right"/>
    </xf>
    <xf numFmtId="0" fontId="21" fillId="0" borderId="10" xfId="0" applyFont="1" applyFill="1" applyBorder="1" applyAlignment="1">
      <alignment horizontal="right"/>
    </xf>
    <xf numFmtId="0" fontId="21" fillId="0" borderId="0" xfId="0" applyFont="1" applyFill="1" applyBorder="1" applyAlignment="1">
      <alignment horizontal="right"/>
    </xf>
    <xf numFmtId="0" fontId="21" fillId="0" borderId="12" xfId="0" applyFont="1" applyFill="1" applyBorder="1">
      <alignment vertical="center"/>
    </xf>
    <xf numFmtId="0" fontId="0" fillId="0" borderId="12" xfId="0" applyFill="1" applyBorder="1" applyAlignment="1">
      <alignment horizontal="center" vertical="center"/>
    </xf>
    <xf numFmtId="178" fontId="23" fillId="0" borderId="0" xfId="0" applyNumberFormat="1" applyFont="1" applyFill="1" applyBorder="1" applyAlignment="1">
      <alignment horizontal="center"/>
    </xf>
    <xf numFmtId="0" fontId="21" fillId="0" borderId="0" xfId="0" applyFont="1" applyFill="1" applyBorder="1" applyAlignment="1">
      <alignment horizontal="center"/>
    </xf>
    <xf numFmtId="0" fontId="21" fillId="0" borderId="11" xfId="0" applyFont="1" applyFill="1" applyBorder="1" applyAlignment="1">
      <alignment horizontal="center"/>
    </xf>
    <xf numFmtId="0" fontId="21" fillId="0" borderId="14"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8" xfId="0" applyFont="1" applyFill="1" applyBorder="1" applyAlignment="1">
      <alignment horizontal="center" vertical="top"/>
    </xf>
    <xf numFmtId="0" fontId="21" fillId="0" borderId="16" xfId="0" applyFont="1" applyFill="1" applyBorder="1" applyAlignment="1">
      <alignment horizontal="center" vertical="top"/>
    </xf>
    <xf numFmtId="0" fontId="21" fillId="0" borderId="17" xfId="0" applyFont="1" applyFill="1" applyBorder="1" applyAlignment="1">
      <alignment horizontal="center" vertical="top"/>
    </xf>
    <xf numFmtId="0" fontId="21" fillId="0" borderId="14" xfId="0" applyFont="1" applyFill="1" applyBorder="1" applyAlignment="1">
      <alignment horizontal="center" vertical="top"/>
    </xf>
    <xf numFmtId="0" fontId="21" fillId="0" borderId="13" xfId="0" applyFont="1" applyFill="1" applyBorder="1" applyAlignment="1">
      <alignment horizontal="center" vertical="top"/>
    </xf>
    <xf numFmtId="0" fontId="21" fillId="0" borderId="15" xfId="0" applyFont="1" applyFill="1" applyBorder="1" applyAlignment="1">
      <alignment horizontal="center" vertical="top"/>
    </xf>
    <xf numFmtId="0" fontId="21" fillId="0" borderId="18" xfId="0" applyFont="1" applyFill="1" applyBorder="1" applyAlignment="1">
      <alignment wrapText="1"/>
    </xf>
    <xf numFmtId="0" fontId="21" fillId="0" borderId="16" xfId="0" applyFont="1" applyFill="1" applyBorder="1" applyAlignment="1">
      <alignment wrapText="1"/>
    </xf>
    <xf numFmtId="0" fontId="21" fillId="0" borderId="17" xfId="0" applyFont="1" applyFill="1" applyBorder="1" applyAlignment="1">
      <alignment wrapText="1"/>
    </xf>
    <xf numFmtId="0" fontId="21" fillId="0" borderId="10" xfId="0" applyFont="1" applyFill="1" applyBorder="1" applyAlignment="1">
      <alignment wrapText="1"/>
    </xf>
    <xf numFmtId="0" fontId="21" fillId="0" borderId="0" xfId="0" applyFont="1" applyFill="1" applyBorder="1" applyAlignment="1">
      <alignment wrapText="1"/>
    </xf>
    <xf numFmtId="0" fontId="21" fillId="0" borderId="11" xfId="0" applyFont="1" applyFill="1" applyBorder="1" applyAlignment="1">
      <alignment wrapText="1"/>
    </xf>
    <xf numFmtId="0" fontId="21" fillId="0" borderId="0" xfId="0" applyFont="1" applyFill="1" applyBorder="1" applyAlignment="1">
      <alignment horizontal="center" vertical="center"/>
    </xf>
    <xf numFmtId="0" fontId="21" fillId="0" borderId="13" xfId="0" applyFont="1" applyFill="1" applyBorder="1" applyAlignment="1">
      <alignment horizontal="center" vertical="center"/>
    </xf>
    <xf numFmtId="0" fontId="23"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horizontal="center" vertical="center"/>
      <protection locked="0"/>
    </xf>
    <xf numFmtId="0" fontId="21" fillId="0" borderId="12" xfId="0" applyFont="1" applyBorder="1" applyAlignment="1">
      <alignment vertical="center" wrapText="1"/>
    </xf>
    <xf numFmtId="0" fontId="21" fillId="0" borderId="10" xfId="0" applyFont="1" applyFill="1" applyBorder="1" applyAlignment="1">
      <alignment horizontal="center"/>
    </xf>
    <xf numFmtId="0" fontId="23" fillId="0" borderId="0" xfId="0" applyFont="1" applyFill="1" applyBorder="1" applyAlignment="1" applyProtection="1">
      <alignment horizontal="center"/>
      <protection locked="0"/>
    </xf>
    <xf numFmtId="38" fontId="0" fillId="0" borderId="12" xfId="33" applyFont="1" applyFill="1" applyBorder="1" applyAlignment="1" applyProtection="1">
      <alignment horizontal="center" vertical="center"/>
    </xf>
    <xf numFmtId="0" fontId="21" fillId="0" borderId="18" xfId="0" applyFont="1" applyFill="1" applyBorder="1" applyAlignment="1">
      <alignment vertical="center" wrapText="1"/>
    </xf>
    <xf numFmtId="0" fontId="21" fillId="0" borderId="16" xfId="0" applyFont="1" applyFill="1" applyBorder="1" applyAlignment="1">
      <alignment vertical="center" wrapText="1"/>
    </xf>
    <xf numFmtId="0" fontId="21" fillId="0" borderId="17" xfId="0" applyFont="1" applyFill="1" applyBorder="1" applyAlignment="1">
      <alignment vertical="center" wrapText="1"/>
    </xf>
    <xf numFmtId="0" fontId="21" fillId="0" borderId="10" xfId="0" applyFont="1" applyFill="1" applyBorder="1" applyAlignment="1">
      <alignment vertical="center" wrapText="1"/>
    </xf>
    <xf numFmtId="0" fontId="21" fillId="0" borderId="0" xfId="0" applyFont="1" applyFill="1" applyBorder="1" applyAlignment="1">
      <alignment vertical="center" wrapText="1"/>
    </xf>
    <xf numFmtId="0" fontId="21" fillId="0" borderId="11" xfId="0" applyFont="1" applyFill="1" applyBorder="1" applyAlignment="1">
      <alignment vertical="center" wrapText="1"/>
    </xf>
    <xf numFmtId="0" fontId="21" fillId="0" borderId="14" xfId="0" applyFont="1" applyFill="1" applyBorder="1" applyAlignment="1">
      <alignment vertical="center" wrapText="1"/>
    </xf>
    <xf numFmtId="0" fontId="21" fillId="0" borderId="13" xfId="0" applyFont="1" applyFill="1" applyBorder="1" applyAlignment="1">
      <alignment vertical="center" wrapText="1"/>
    </xf>
    <xf numFmtId="0" fontId="21" fillId="0" borderId="15" xfId="0" applyFont="1" applyFill="1" applyBorder="1" applyAlignment="1">
      <alignment vertical="center" wrapText="1"/>
    </xf>
    <xf numFmtId="0" fontId="21" fillId="0" borderId="10" xfId="0" applyFont="1" applyFill="1" applyBorder="1" applyAlignment="1">
      <alignment horizontal="center" vertical="top"/>
    </xf>
    <xf numFmtId="0" fontId="21" fillId="0" borderId="0" xfId="0" applyFont="1" applyFill="1" applyBorder="1" applyAlignment="1">
      <alignment horizontal="center" vertical="top"/>
    </xf>
    <xf numFmtId="0" fontId="23" fillId="0" borderId="0" xfId="0" applyFont="1" applyFill="1" applyBorder="1" applyAlignment="1" applyProtection="1">
      <alignment horizontal="center" vertical="top"/>
      <protection locked="0"/>
    </xf>
    <xf numFmtId="0" fontId="23" fillId="0" borderId="13" xfId="0" applyFont="1" applyFill="1" applyBorder="1" applyAlignment="1" applyProtection="1">
      <alignment horizontal="center" vertical="top"/>
      <protection locked="0"/>
    </xf>
    <xf numFmtId="0" fontId="0" fillId="0" borderId="12" xfId="0" applyFill="1" applyBorder="1" applyAlignment="1" applyProtection="1">
      <alignment horizontal="center" vertical="center"/>
      <protection locked="0"/>
    </xf>
    <xf numFmtId="0" fontId="23" fillId="0" borderId="0" xfId="0" applyFont="1" applyFill="1" applyBorder="1" applyAlignment="1" applyProtection="1">
      <alignment horizontal="center" wrapText="1"/>
      <protection locked="0"/>
    </xf>
    <xf numFmtId="0" fontId="21" fillId="0" borderId="0" xfId="0" applyFont="1" applyFill="1" applyBorder="1" applyAlignment="1">
      <alignment horizontal="center" wrapText="1"/>
    </xf>
    <xf numFmtId="0" fontId="21" fillId="0" borderId="18" xfId="0" applyFont="1" applyFill="1" applyBorder="1" applyAlignment="1" applyProtection="1">
      <alignment horizontal="center" vertical="center"/>
      <protection locked="0"/>
    </xf>
    <xf numFmtId="0" fontId="21" fillId="0" borderId="16" xfId="0" applyFont="1" applyFill="1" applyBorder="1" applyAlignment="1" applyProtection="1">
      <alignment horizontal="center" vertical="center"/>
      <protection locked="0"/>
    </xf>
    <xf numFmtId="0" fontId="21" fillId="0" borderId="17"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2" fillId="0" borderId="18" xfId="0" applyFont="1" applyFill="1" applyBorder="1" applyAlignment="1">
      <alignment wrapText="1"/>
    </xf>
    <xf numFmtId="0" fontId="22" fillId="0" borderId="16" xfId="0" applyFont="1" applyFill="1" applyBorder="1" applyAlignment="1">
      <alignment wrapText="1"/>
    </xf>
    <xf numFmtId="0" fontId="22" fillId="0" borderId="17" xfId="0" applyFont="1" applyFill="1" applyBorder="1" applyAlignment="1">
      <alignment wrapText="1"/>
    </xf>
    <xf numFmtId="0" fontId="22" fillId="0" borderId="10" xfId="0" applyFont="1" applyFill="1" applyBorder="1" applyAlignment="1">
      <alignment wrapText="1"/>
    </xf>
    <xf numFmtId="0" fontId="22" fillId="0" borderId="0" xfId="0" applyFont="1" applyFill="1" applyBorder="1" applyAlignment="1">
      <alignment wrapText="1"/>
    </xf>
    <xf numFmtId="0" fontId="22" fillId="0" borderId="11" xfId="0" applyFont="1" applyFill="1" applyBorder="1" applyAlignment="1">
      <alignment wrapText="1"/>
    </xf>
    <xf numFmtId="0" fontId="21" fillId="0" borderId="18"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3" fillId="0" borderId="16" xfId="0" applyFont="1" applyFill="1" applyBorder="1" applyAlignment="1" applyProtection="1">
      <alignment horizontal="center" vertical="center"/>
      <protection locked="0"/>
    </xf>
    <xf numFmtId="0" fontId="21" fillId="0" borderId="11" xfId="0" applyFont="1" applyFill="1" applyBorder="1" applyAlignment="1">
      <alignment horizontal="center" vertical="center"/>
    </xf>
    <xf numFmtId="0" fontId="22" fillId="0" borderId="20" xfId="0" applyFont="1" applyBorder="1" applyAlignment="1">
      <alignment horizontal="center" vertical="center"/>
    </xf>
    <xf numFmtId="0" fontId="22" fillId="0" borderId="35" xfId="0" applyFont="1" applyBorder="1" applyAlignment="1">
      <alignment horizontal="center" vertical="center"/>
    </xf>
    <xf numFmtId="3" fontId="22" fillId="0" borderId="18" xfId="0" applyNumberFormat="1" applyFont="1" applyBorder="1" applyAlignment="1">
      <alignment horizontal="center" vertical="center"/>
    </xf>
    <xf numFmtId="3" fontId="22" fillId="0" borderId="14" xfId="0" applyNumberFormat="1" applyFont="1" applyBorder="1" applyAlignment="1">
      <alignment horizontal="center" vertical="center"/>
    </xf>
    <xf numFmtId="0" fontId="22" fillId="0" borderId="20"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12" xfId="0" applyFont="1" applyBorder="1" applyAlignment="1">
      <alignment horizontal="center" vertical="center"/>
    </xf>
    <xf numFmtId="0" fontId="0" fillId="0" borderId="1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21" fillId="0" borderId="18" xfId="0" applyFont="1" applyFill="1" applyBorder="1" applyAlignment="1">
      <alignment horizontal="left" wrapText="1"/>
    </xf>
    <xf numFmtId="0" fontId="21" fillId="0" borderId="16" xfId="0" applyFont="1" applyFill="1" applyBorder="1" applyAlignment="1">
      <alignment horizontal="left" wrapText="1"/>
    </xf>
    <xf numFmtId="0" fontId="21" fillId="0" borderId="17" xfId="0" applyFont="1" applyFill="1" applyBorder="1" applyAlignment="1">
      <alignment horizontal="left" wrapText="1"/>
    </xf>
    <xf numFmtId="0" fontId="21" fillId="0" borderId="10" xfId="0" applyFont="1" applyFill="1" applyBorder="1" applyAlignment="1">
      <alignment horizontal="left" wrapText="1"/>
    </xf>
    <xf numFmtId="0" fontId="21" fillId="0" borderId="0" xfId="0" applyFont="1" applyFill="1" applyBorder="1" applyAlignment="1">
      <alignment horizontal="left" wrapText="1"/>
    </xf>
    <xf numFmtId="0" fontId="21" fillId="0" borderId="11" xfId="0" applyFont="1" applyFill="1" applyBorder="1" applyAlignment="1">
      <alignment horizontal="left" wrapText="1"/>
    </xf>
    <xf numFmtId="0" fontId="21" fillId="0" borderId="10"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0" fillId="0" borderId="13" xfId="0" applyFont="1" applyFill="1" applyBorder="1">
      <alignment vertical="center"/>
    </xf>
    <xf numFmtId="0" fontId="1" fillId="0" borderId="12" xfId="0" applyFont="1" applyFill="1" applyBorder="1" applyAlignment="1">
      <alignment horizontal="center" vertical="center"/>
    </xf>
    <xf numFmtId="0" fontId="21" fillId="0" borderId="18" xfId="0" applyFont="1" applyFill="1" applyBorder="1">
      <alignment vertical="center"/>
    </xf>
    <xf numFmtId="0" fontId="21" fillId="0" borderId="16" xfId="0" applyFont="1" applyFill="1" applyBorder="1">
      <alignment vertical="center"/>
    </xf>
    <xf numFmtId="0" fontId="21" fillId="0" borderId="17" xfId="0" applyFont="1" applyFill="1" applyBorder="1">
      <alignment vertical="center"/>
    </xf>
    <xf numFmtId="0" fontId="21" fillId="0" borderId="10" xfId="0" applyFont="1" applyFill="1" applyBorder="1">
      <alignment vertical="center"/>
    </xf>
    <xf numFmtId="0" fontId="21" fillId="0" borderId="0" xfId="0" applyFont="1" applyFill="1" applyBorder="1">
      <alignment vertical="center"/>
    </xf>
    <xf numFmtId="0" fontId="21" fillId="0" borderId="11" xfId="0" applyFont="1" applyFill="1" applyBorder="1">
      <alignment vertical="center"/>
    </xf>
    <xf numFmtId="0" fontId="21" fillId="0" borderId="14" xfId="0" applyFont="1" applyFill="1" applyBorder="1">
      <alignment vertical="center"/>
    </xf>
    <xf numFmtId="0" fontId="21" fillId="0" borderId="13" xfId="0" applyFont="1" applyFill="1" applyBorder="1">
      <alignment vertical="center"/>
    </xf>
    <xf numFmtId="0" fontId="21" fillId="0" borderId="15" xfId="0" applyFont="1" applyFill="1" applyBorder="1">
      <alignment vertical="center"/>
    </xf>
    <xf numFmtId="0" fontId="23" fillId="0" borderId="0" xfId="0" applyFont="1" applyFill="1" applyBorder="1" applyAlignment="1" applyProtection="1">
      <alignment horizontal="center" vertical="center"/>
      <protection locked="0" hidden="1"/>
    </xf>
    <xf numFmtId="0" fontId="23" fillId="0" borderId="13" xfId="0" applyFont="1" applyFill="1" applyBorder="1" applyAlignment="1" applyProtection="1">
      <alignment horizontal="center" vertical="center"/>
      <protection locked="0" hidden="1"/>
    </xf>
    <xf numFmtId="0" fontId="21" fillId="0" borderId="0"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38" fontId="21" fillId="0" borderId="12" xfId="33" applyFont="1" applyFill="1" applyBorder="1" applyAlignment="1" applyProtection="1">
      <alignment vertical="center" wrapText="1"/>
    </xf>
    <xf numFmtId="0" fontId="23" fillId="0" borderId="16" xfId="0" applyFont="1" applyFill="1" applyBorder="1" applyAlignment="1">
      <alignment horizontal="center"/>
    </xf>
    <xf numFmtId="0" fontId="23" fillId="0" borderId="0" xfId="0" applyFont="1" applyFill="1" applyBorder="1" applyAlignment="1">
      <alignment horizontal="center"/>
    </xf>
    <xf numFmtId="0" fontId="22" fillId="0" borderId="16" xfId="0" applyFont="1" applyFill="1" applyBorder="1" applyAlignment="1">
      <alignment horizontal="center"/>
    </xf>
    <xf numFmtId="0" fontId="22" fillId="0" borderId="0" xfId="0" applyFont="1" applyFill="1" applyBorder="1" applyAlignment="1">
      <alignment horizontal="center"/>
    </xf>
    <xf numFmtId="0" fontId="21" fillId="0" borderId="16" xfId="0" applyFont="1" applyFill="1" applyBorder="1" applyAlignment="1">
      <alignment horizontal="center"/>
    </xf>
    <xf numFmtId="0" fontId="23" fillId="0" borderId="16" xfId="0" applyFont="1" applyFill="1" applyBorder="1" applyAlignment="1" applyProtection="1">
      <alignment horizontal="center"/>
      <protection locked="0"/>
    </xf>
    <xf numFmtId="0" fontId="21" fillId="0" borderId="10"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0" xfId="0" applyFont="1" applyFill="1" applyBorder="1" applyAlignment="1">
      <alignment horizontal="left" vertical="center"/>
    </xf>
    <xf numFmtId="0" fontId="21" fillId="0" borderId="18"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11"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13" xfId="0" applyFont="1" applyFill="1" applyBorder="1" applyAlignment="1">
      <alignment horizontal="center" vertical="center"/>
    </xf>
    <xf numFmtId="0" fontId="0" fillId="0" borderId="12" xfId="0" applyFill="1" applyBorder="1" applyAlignment="1"/>
    <xf numFmtId="0" fontId="0" fillId="0" borderId="12" xfId="0" applyFill="1" applyBorder="1">
      <alignment vertical="center"/>
    </xf>
    <xf numFmtId="0" fontId="0" fillId="0" borderId="12" xfId="0" applyFill="1" applyBorder="1" applyAlignment="1">
      <alignment horizontal="center" vertical="center" wrapText="1"/>
    </xf>
    <xf numFmtId="0" fontId="21" fillId="0" borderId="10" xfId="0" applyFont="1" applyFill="1" applyBorder="1" applyAlignment="1">
      <alignment horizontal="center" wrapText="1"/>
    </xf>
    <xf numFmtId="0" fontId="23" fillId="0" borderId="0" xfId="0" applyFont="1" applyFill="1" applyBorder="1" applyAlignment="1">
      <alignment horizontal="center" wrapText="1"/>
    </xf>
    <xf numFmtId="0" fontId="1" fillId="0" borderId="12" xfId="0" applyFont="1" applyFill="1" applyBorder="1">
      <alignment vertical="center"/>
    </xf>
    <xf numFmtId="0" fontId="7" fillId="0" borderId="12" xfId="0" applyFont="1" applyFill="1" applyBorder="1" applyAlignment="1">
      <alignment horizontal="center" vertical="center"/>
    </xf>
    <xf numFmtId="0" fontId="0" fillId="0" borderId="12" xfId="0" applyFont="1" applyFill="1" applyBorder="1">
      <alignment vertical="center"/>
    </xf>
    <xf numFmtId="0" fontId="23" fillId="0" borderId="0" xfId="0" applyFont="1" applyFill="1" applyBorder="1" applyAlignment="1" applyProtection="1">
      <alignment horizontal="center" vertical="center" shrinkToFit="1"/>
      <protection locked="0"/>
    </xf>
    <xf numFmtId="0" fontId="7" fillId="0" borderId="0" xfId="0" applyFont="1" applyFill="1" applyAlignment="1"/>
    <xf numFmtId="0" fontId="7" fillId="0" borderId="13" xfId="0" applyFont="1" applyFill="1" applyBorder="1" applyAlignment="1"/>
    <xf numFmtId="0" fontId="24" fillId="0" borderId="0" xfId="0" applyFont="1" applyFill="1" applyAlignment="1">
      <alignment horizontal="center"/>
    </xf>
    <xf numFmtId="0" fontId="24" fillId="0" borderId="13" xfId="0" applyFont="1" applyFill="1" applyBorder="1" applyAlignment="1">
      <alignment horizontal="center"/>
    </xf>
    <xf numFmtId="0" fontId="1" fillId="0" borderId="0" xfId="0" applyFont="1" applyFill="1" applyAlignment="1" applyProtection="1">
      <alignment horizontal="left"/>
      <protection locked="0"/>
    </xf>
    <xf numFmtId="0" fontId="1" fillId="0" borderId="13" xfId="0" applyFont="1" applyFill="1" applyBorder="1" applyAlignment="1" applyProtection="1">
      <alignment horizontal="left"/>
      <protection locked="0"/>
    </xf>
    <xf numFmtId="0" fontId="21" fillId="0" borderId="0" xfId="0" applyFont="1" applyFill="1" applyAlignment="1">
      <alignment horizontal="center"/>
    </xf>
    <xf numFmtId="0" fontId="21" fillId="0" borderId="13" xfId="0" applyFont="1" applyFill="1" applyBorder="1" applyAlignment="1">
      <alignment horizontal="center"/>
    </xf>
    <xf numFmtId="0" fontId="21" fillId="0" borderId="0" xfId="0" applyFont="1" applyFill="1" applyAlignment="1" applyProtection="1">
      <alignment horizontal="center"/>
      <protection locked="0"/>
    </xf>
    <xf numFmtId="0" fontId="21" fillId="0" borderId="13" xfId="0" applyFont="1" applyFill="1" applyBorder="1" applyAlignment="1" applyProtection="1">
      <alignment horizontal="center"/>
      <protection locked="0"/>
    </xf>
    <xf numFmtId="0" fontId="21" fillId="0" borderId="0" xfId="0" applyFont="1" applyFill="1" applyAlignment="1">
      <alignment horizontal="center" vertical="center"/>
    </xf>
    <xf numFmtId="0" fontId="21" fillId="0" borderId="13" xfId="0" applyFont="1" applyFill="1" applyBorder="1" applyAlignment="1" applyProtection="1">
      <alignment horizontal="center" vertical="center" shrinkToFit="1"/>
      <protection hidden="1"/>
    </xf>
    <xf numFmtId="0" fontId="21" fillId="0" borderId="0" xfId="0" applyFont="1" applyFill="1" applyBorder="1" applyAlignment="1" applyProtection="1">
      <alignment horizontal="center" vertical="center" shrinkToFit="1"/>
      <protection hidden="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31" fillId="0" borderId="0" xfId="0" applyFont="1" applyFill="1" applyAlignment="1" applyProtection="1">
      <alignment horizontal="right" vertical="center"/>
      <protection hidden="1"/>
    </xf>
    <xf numFmtId="0" fontId="30" fillId="0" borderId="0" xfId="0" applyFont="1" applyFill="1" applyAlignment="1" applyProtection="1">
      <alignment horizontal="right" vertical="center"/>
      <protection hidden="1"/>
    </xf>
    <xf numFmtId="0" fontId="0" fillId="0" borderId="37" xfId="0" applyFill="1" applyBorder="1" applyAlignment="1" applyProtection="1">
      <alignment horizontal="center" vertical="center"/>
      <protection locked="0" hidden="1"/>
    </xf>
    <xf numFmtId="0" fontId="0" fillId="0" borderId="39" xfId="0" applyFill="1" applyBorder="1" applyAlignment="1" applyProtection="1">
      <alignment horizontal="center" vertical="center"/>
      <protection locked="0" hidden="1"/>
    </xf>
    <xf numFmtId="0" fontId="0" fillId="0" borderId="41" xfId="0" applyFill="1" applyBorder="1" applyAlignment="1" applyProtection="1">
      <alignment horizontal="center" vertical="center"/>
      <protection locked="0" hidden="1"/>
    </xf>
    <xf numFmtId="0" fontId="0" fillId="0" borderId="23" xfId="0" applyFill="1" applyBorder="1" applyAlignment="1" applyProtection="1">
      <alignment horizontal="center" vertical="center"/>
      <protection locked="0" hidden="1"/>
    </xf>
    <xf numFmtId="0" fontId="0" fillId="0" borderId="21" xfId="0" applyFill="1" applyBorder="1" applyAlignment="1" applyProtection="1">
      <alignment horizontal="center" vertical="center"/>
      <protection locked="0" hidden="1"/>
    </xf>
    <xf numFmtId="0" fontId="0" fillId="0" borderId="40" xfId="0" applyFill="1" applyBorder="1" applyAlignment="1" applyProtection="1">
      <alignment horizontal="center" vertical="center"/>
      <protection locked="0" hidden="1"/>
    </xf>
    <xf numFmtId="0" fontId="0" fillId="0" borderId="0" xfId="0" applyFill="1" applyAlignment="1" applyProtection="1">
      <alignment horizontal="right" vertical="center"/>
      <protection hidden="1"/>
    </xf>
    <xf numFmtId="0" fontId="0" fillId="0" borderId="22" xfId="0" applyFill="1" applyBorder="1" applyAlignment="1" applyProtection="1">
      <alignment horizontal="right" vertical="center"/>
      <protection hidden="1"/>
    </xf>
    <xf numFmtId="0" fontId="7" fillId="0" borderId="0" xfId="0" applyFont="1" applyFill="1" applyAlignment="1" applyProtection="1">
      <alignment horizontal="left"/>
      <protection locked="0"/>
    </xf>
    <xf numFmtId="0" fontId="7" fillId="0" borderId="13" xfId="0" applyFont="1" applyFill="1" applyBorder="1" applyAlignment="1" applyProtection="1">
      <alignment horizontal="left"/>
      <protection locked="0"/>
    </xf>
    <xf numFmtId="0" fontId="0" fillId="0" borderId="0" xfId="0" applyFill="1" applyAlignment="1">
      <alignment horizontal="center"/>
    </xf>
    <xf numFmtId="0" fontId="1" fillId="0" borderId="13" xfId="0" applyFont="1" applyFill="1" applyBorder="1" applyAlignment="1">
      <alignment horizontal="center"/>
    </xf>
    <xf numFmtId="0" fontId="1"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applyAlignment="1" applyProtection="1">
      <alignment horizontal="center" vertical="center"/>
      <protection locked="0"/>
    </xf>
    <xf numFmtId="0" fontId="32" fillId="0" borderId="12" xfId="0" applyFont="1" applyFill="1" applyBorder="1" applyAlignment="1">
      <alignment horizontal="center" vertical="center"/>
    </xf>
    <xf numFmtId="0" fontId="21" fillId="0" borderId="12" xfId="0" applyFont="1" applyFill="1" applyBorder="1" applyAlignment="1" applyProtection="1">
      <alignment horizontal="left" vertical="center" shrinkToFit="1"/>
      <protection hidden="1"/>
    </xf>
    <xf numFmtId="0" fontId="21" fillId="0" borderId="0" xfId="0" applyFont="1" applyFill="1" applyAlignment="1">
      <alignment horizontal="center" vertical="center" shrinkToFit="1"/>
    </xf>
    <xf numFmtId="0" fontId="0" fillId="0" borderId="12" xfId="0" applyFont="1" applyFill="1" applyBorder="1" applyAlignment="1">
      <alignment horizontal="center" vertical="center"/>
    </xf>
    <xf numFmtId="0" fontId="0" fillId="0" borderId="12"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hidden="1"/>
    </xf>
    <xf numFmtId="0" fontId="0" fillId="0" borderId="12"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6BAAB88D-D185-44B5-A9E9-8FFF3013303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5ABD13F-4951-4FF3-9590-B3467F2D71FA}"/>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74F0B-9873-4D7C-BEB8-9B1923131EBF}">
  <dimension ref="A1:DX143"/>
  <sheetViews>
    <sheetView tabSelected="1" zoomScale="96" zoomScaleNormal="96" workbookViewId="0">
      <selection activeCell="R9" sqref="R9:AR10"/>
    </sheetView>
  </sheetViews>
  <sheetFormatPr defaultColWidth="0" defaultRowHeight="13.5" zeroHeight="1" x14ac:dyDescent="0.15"/>
  <cols>
    <col min="1" max="4" width="1.625" style="38" customWidth="1"/>
    <col min="5" max="93" width="1.25" style="38" customWidth="1"/>
    <col min="94" max="97" width="5.625" style="38" customWidth="1"/>
    <col min="98" max="98" width="6.875" style="39" bestFit="1" customWidth="1"/>
    <col min="99" max="99" width="12.875" style="39" bestFit="1" customWidth="1"/>
    <col min="100" max="100" width="6.875" style="39" bestFit="1" customWidth="1"/>
    <col min="101" max="101" width="7.625" style="39" bestFit="1" customWidth="1"/>
    <col min="102" max="103" width="5.875" style="39" bestFit="1" customWidth="1"/>
    <col min="104" max="104" width="32.75" style="39" bestFit="1" customWidth="1"/>
    <col min="105" max="105" width="6.875" style="39" hidden="1"/>
    <col min="106" max="106" width="8.375" style="39" hidden="1"/>
    <col min="107" max="107" width="5.625" style="39" hidden="1"/>
    <col min="108" max="108" width="10.75" style="39" hidden="1"/>
    <col min="109" max="109" width="7.625" style="39" hidden="1"/>
    <col min="110" max="110" width="6.75" style="39" hidden="1"/>
    <col min="111" max="111" width="4.875" style="39" hidden="1"/>
    <col min="112" max="112" width="3.5" style="39" hidden="1"/>
    <col min="113" max="114" width="4.875" style="39" hidden="1"/>
    <col min="115" max="115" width="11.75" style="39" hidden="1"/>
    <col min="116" max="117" width="5.625" style="39" hidden="1"/>
    <col min="118" max="118" width="11.75" style="39" hidden="1"/>
    <col min="119" max="119" width="10.875" style="39" hidden="1"/>
    <col min="120" max="121" width="13.75" style="39" hidden="1"/>
    <col min="122" max="122" width="8.875" style="39" hidden="1"/>
    <col min="123" max="123" width="8.25" style="39" hidden="1"/>
    <col min="124" max="124" width="10.125" style="39" hidden="1"/>
    <col min="125" max="125" width="4.875" style="39" hidden="1"/>
    <col min="126" max="126" width="4.125" style="39" hidden="1"/>
    <col min="127" max="127" width="3.5" style="39" hidden="1"/>
    <col min="128" max="128" width="9" style="39" hidden="1"/>
    <col min="129" max="16384" width="8.75" style="38" hidden="1"/>
  </cols>
  <sheetData>
    <row r="1" spans="1:121" ht="8.1" customHeight="1" thickBot="1" x14ac:dyDescent="0.2">
      <c r="A1" s="1"/>
      <c r="B1" s="1"/>
      <c r="C1" s="1"/>
      <c r="D1" s="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1"/>
      <c r="CQ1" s="1"/>
      <c r="CR1" s="1"/>
      <c r="CS1" s="1"/>
      <c r="CT1" s="5"/>
      <c r="CU1" s="5"/>
      <c r="CV1" s="5"/>
      <c r="CW1" s="5"/>
      <c r="CX1" s="5"/>
      <c r="CY1" s="5"/>
      <c r="CZ1" s="5"/>
      <c r="DA1" s="5"/>
      <c r="DB1" s="5"/>
      <c r="DC1" s="5"/>
      <c r="DD1" s="5"/>
      <c r="DE1" s="5"/>
      <c r="DF1" s="5"/>
      <c r="DG1" s="5"/>
      <c r="DH1" s="5"/>
      <c r="DI1" s="5"/>
      <c r="DJ1" s="5"/>
      <c r="DK1" s="5"/>
      <c r="DL1" s="5"/>
      <c r="DM1" s="5"/>
      <c r="DN1" s="5"/>
      <c r="DO1" s="5"/>
      <c r="DP1" s="5"/>
      <c r="DQ1" s="5"/>
    </row>
    <row r="2" spans="1:121" ht="8.1" customHeight="1" x14ac:dyDescent="0.15">
      <c r="A2" s="4"/>
      <c r="B2" s="4"/>
      <c r="C2" s="4"/>
      <c r="D2" s="4"/>
      <c r="E2" s="42"/>
      <c r="F2" s="42"/>
      <c r="G2" s="42"/>
      <c r="H2" s="42"/>
      <c r="I2" s="42"/>
      <c r="J2" s="42"/>
      <c r="K2" s="42"/>
      <c r="L2" s="42"/>
      <c r="M2" s="42"/>
      <c r="N2" s="365" t="s">
        <v>80</v>
      </c>
      <c r="O2" s="366"/>
      <c r="P2" s="366"/>
      <c r="Q2" s="366"/>
      <c r="R2" s="366"/>
      <c r="S2" s="366"/>
      <c r="T2" s="366"/>
      <c r="U2" s="366"/>
      <c r="V2" s="366"/>
      <c r="W2" s="367"/>
      <c r="X2" s="368"/>
      <c r="Y2" s="368"/>
      <c r="Z2" s="368"/>
      <c r="AA2" s="368"/>
      <c r="AB2" s="368"/>
      <c r="AC2" s="368"/>
      <c r="AD2" s="368"/>
      <c r="AE2" s="369"/>
      <c r="AF2" s="43"/>
      <c r="AG2" s="43"/>
      <c r="AH2" s="365" t="s">
        <v>97</v>
      </c>
      <c r="AI2" s="373"/>
      <c r="AJ2" s="373"/>
      <c r="AK2" s="373"/>
      <c r="AL2" s="373"/>
      <c r="AM2" s="373"/>
      <c r="AN2" s="373"/>
      <c r="AO2" s="373"/>
      <c r="AP2" s="373"/>
      <c r="AQ2" s="373"/>
      <c r="AR2" s="373"/>
      <c r="AS2" s="373"/>
      <c r="AT2" s="374"/>
      <c r="AU2" s="367"/>
      <c r="AV2" s="368"/>
      <c r="AW2" s="368"/>
      <c r="AX2" s="368"/>
      <c r="AY2" s="368"/>
      <c r="AZ2" s="368"/>
      <c r="BA2" s="368"/>
      <c r="BB2" s="368"/>
      <c r="BC2" s="369"/>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15"/>
      <c r="CQ2" s="15"/>
      <c r="CR2" s="15"/>
      <c r="CS2" s="15"/>
      <c r="CT2" s="5"/>
      <c r="CU2" s="5"/>
      <c r="CV2" s="5"/>
      <c r="CW2" s="5"/>
      <c r="CX2" s="5"/>
      <c r="CY2" s="5"/>
      <c r="CZ2" s="5"/>
      <c r="DA2" s="5"/>
      <c r="DB2" s="5"/>
      <c r="DC2" s="5"/>
      <c r="DD2" s="5"/>
      <c r="DE2" s="5"/>
      <c r="DF2" s="5"/>
      <c r="DG2" s="5"/>
      <c r="DH2" s="5"/>
      <c r="DI2" s="5"/>
      <c r="DJ2" s="5"/>
      <c r="DK2" s="5"/>
      <c r="DL2" s="5"/>
      <c r="DM2" s="5"/>
      <c r="DN2" s="5"/>
      <c r="DO2" s="5"/>
      <c r="DP2" s="5"/>
      <c r="DQ2" s="5"/>
    </row>
    <row r="3" spans="1:121" ht="7.5" customHeight="1" thickBot="1" x14ac:dyDescent="0.2">
      <c r="A3" s="4"/>
      <c r="B3" s="4"/>
      <c r="C3" s="4"/>
      <c r="D3" s="4"/>
      <c r="E3" s="42"/>
      <c r="F3" s="42"/>
      <c r="G3" s="42"/>
      <c r="H3" s="42"/>
      <c r="I3" s="42"/>
      <c r="J3" s="42"/>
      <c r="K3" s="42"/>
      <c r="L3" s="42"/>
      <c r="M3" s="42"/>
      <c r="N3" s="366"/>
      <c r="O3" s="366"/>
      <c r="P3" s="366"/>
      <c r="Q3" s="366"/>
      <c r="R3" s="366"/>
      <c r="S3" s="366"/>
      <c r="T3" s="366"/>
      <c r="U3" s="366"/>
      <c r="V3" s="366"/>
      <c r="W3" s="370"/>
      <c r="X3" s="371"/>
      <c r="Y3" s="371"/>
      <c r="Z3" s="371"/>
      <c r="AA3" s="371"/>
      <c r="AB3" s="371"/>
      <c r="AC3" s="371"/>
      <c r="AD3" s="371"/>
      <c r="AE3" s="372"/>
      <c r="AF3" s="43"/>
      <c r="AG3" s="43"/>
      <c r="AH3" s="373"/>
      <c r="AI3" s="373"/>
      <c r="AJ3" s="373"/>
      <c r="AK3" s="373"/>
      <c r="AL3" s="373"/>
      <c r="AM3" s="373"/>
      <c r="AN3" s="373"/>
      <c r="AO3" s="373"/>
      <c r="AP3" s="373"/>
      <c r="AQ3" s="373"/>
      <c r="AR3" s="373"/>
      <c r="AS3" s="373"/>
      <c r="AT3" s="374"/>
      <c r="AU3" s="370"/>
      <c r="AV3" s="371"/>
      <c r="AW3" s="371"/>
      <c r="AX3" s="371"/>
      <c r="AY3" s="371"/>
      <c r="AZ3" s="371"/>
      <c r="BA3" s="371"/>
      <c r="BB3" s="371"/>
      <c r="BC3" s="37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2"/>
      <c r="CQ3" s="2"/>
      <c r="CR3" s="2"/>
      <c r="CS3" s="15"/>
      <c r="CT3" s="5"/>
      <c r="CU3" s="5"/>
      <c r="CV3" s="5"/>
      <c r="CW3" s="5"/>
      <c r="CX3" s="5"/>
      <c r="CY3" s="5"/>
      <c r="CZ3" s="5"/>
      <c r="DA3" s="5"/>
      <c r="DB3" s="5"/>
      <c r="DC3" s="5"/>
      <c r="DD3" s="5"/>
      <c r="DE3" s="5"/>
      <c r="DF3" s="5"/>
      <c r="DG3" s="5"/>
      <c r="DH3" s="5"/>
      <c r="DI3" s="5"/>
      <c r="DJ3" s="5"/>
      <c r="DK3" s="5"/>
      <c r="DL3" s="5"/>
      <c r="DM3" s="5"/>
      <c r="DN3" s="5"/>
      <c r="DO3" s="5"/>
      <c r="DP3" s="5"/>
      <c r="DQ3" s="5"/>
    </row>
    <row r="4" spans="1:121" ht="8.1" customHeight="1" x14ac:dyDescent="0.15">
      <c r="A4" s="1"/>
      <c r="B4" s="1"/>
      <c r="C4" s="1"/>
      <c r="D4" s="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2"/>
      <c r="CQ4" s="2"/>
      <c r="CR4" s="2"/>
      <c r="CS4" s="1"/>
      <c r="CT4" s="5"/>
      <c r="CU4" s="5"/>
      <c r="CV4" s="5"/>
      <c r="CW4" s="5"/>
      <c r="CX4" s="5"/>
      <c r="CY4" s="5"/>
      <c r="CZ4" s="5"/>
      <c r="DA4" s="5"/>
      <c r="DB4" s="5"/>
      <c r="DC4" s="5"/>
      <c r="DD4" s="5"/>
      <c r="DE4" s="5"/>
      <c r="DF4" s="5"/>
      <c r="DG4" s="5"/>
      <c r="DH4" s="5"/>
      <c r="DI4" s="5"/>
      <c r="DJ4" s="5"/>
      <c r="DK4" s="5"/>
      <c r="DL4" s="5"/>
      <c r="DM4" s="5"/>
      <c r="DN4" s="5"/>
      <c r="DO4" s="5"/>
      <c r="DP4" s="5"/>
      <c r="DQ4" s="5"/>
    </row>
    <row r="5" spans="1:121" ht="8.1" customHeight="1" x14ac:dyDescent="0.15">
      <c r="A5" s="1"/>
      <c r="B5" s="1"/>
      <c r="C5" s="1"/>
      <c r="D5" s="1"/>
      <c r="E5" s="379" t="s">
        <v>11</v>
      </c>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379"/>
      <c r="BR5" s="379"/>
      <c r="BS5" s="379"/>
      <c r="BT5" s="379"/>
      <c r="BU5" s="379"/>
      <c r="BV5" s="379"/>
      <c r="BW5" s="379"/>
      <c r="BX5" s="379"/>
      <c r="BY5" s="379"/>
      <c r="BZ5" s="379"/>
      <c r="CA5" s="379"/>
      <c r="CB5" s="379"/>
      <c r="CC5" s="379"/>
      <c r="CD5" s="379"/>
      <c r="CE5" s="379"/>
      <c r="CF5" s="379"/>
      <c r="CG5" s="379"/>
      <c r="CH5" s="379"/>
      <c r="CI5" s="379"/>
      <c r="CJ5" s="379"/>
      <c r="CK5" s="379"/>
      <c r="CL5" s="379"/>
      <c r="CM5" s="379"/>
      <c r="CN5" s="379"/>
      <c r="CO5" s="379"/>
      <c r="CP5" s="2"/>
      <c r="CQ5" s="2"/>
      <c r="CR5" s="2"/>
      <c r="CS5" s="1"/>
      <c r="CT5" s="5"/>
      <c r="CU5" s="5"/>
      <c r="CV5" s="5"/>
      <c r="CW5" s="5"/>
      <c r="CX5" s="5"/>
      <c r="CY5" s="5"/>
      <c r="CZ5" s="5"/>
      <c r="DA5" s="5"/>
      <c r="DB5" s="5"/>
      <c r="DC5" s="5"/>
      <c r="DD5" s="5"/>
      <c r="DE5" s="5"/>
      <c r="DF5" s="5"/>
      <c r="DG5" s="5"/>
      <c r="DH5" s="5"/>
      <c r="DI5" s="5"/>
      <c r="DJ5" s="5"/>
      <c r="DK5" s="5"/>
      <c r="DL5" s="5"/>
      <c r="DM5" s="5"/>
      <c r="DN5" s="5"/>
      <c r="DO5" s="5"/>
      <c r="DP5" s="5"/>
      <c r="DQ5" s="5"/>
    </row>
    <row r="6" spans="1:121" ht="8.1" customHeight="1" x14ac:dyDescent="0.15">
      <c r="A6" s="1"/>
      <c r="B6" s="1"/>
      <c r="C6" s="1"/>
      <c r="D6" s="1"/>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c r="BK6" s="379"/>
      <c r="BL6" s="379"/>
      <c r="BM6" s="379"/>
      <c r="BN6" s="379"/>
      <c r="BO6" s="379"/>
      <c r="BP6" s="379"/>
      <c r="BQ6" s="379"/>
      <c r="BR6" s="379"/>
      <c r="BS6" s="379"/>
      <c r="BT6" s="379"/>
      <c r="BU6" s="379"/>
      <c r="BV6" s="379"/>
      <c r="BW6" s="379"/>
      <c r="BX6" s="379"/>
      <c r="BY6" s="379"/>
      <c r="BZ6" s="379"/>
      <c r="CA6" s="379"/>
      <c r="CB6" s="379"/>
      <c r="CC6" s="379"/>
      <c r="CD6" s="379"/>
      <c r="CE6" s="379"/>
      <c r="CF6" s="379"/>
      <c r="CG6" s="379"/>
      <c r="CH6" s="379"/>
      <c r="CI6" s="379"/>
      <c r="CJ6" s="379"/>
      <c r="CK6" s="379"/>
      <c r="CL6" s="379"/>
      <c r="CM6" s="379"/>
      <c r="CN6" s="379"/>
      <c r="CO6" s="379"/>
      <c r="CP6" s="2"/>
      <c r="CQ6" s="2"/>
      <c r="CR6" s="2"/>
      <c r="CS6" s="1"/>
      <c r="CT6" s="5"/>
      <c r="CU6" s="5"/>
      <c r="CV6" s="5"/>
      <c r="CW6" s="5"/>
      <c r="CX6" s="5"/>
      <c r="CY6" s="5"/>
      <c r="CZ6" s="5"/>
      <c r="DA6" s="5"/>
      <c r="DB6" s="5"/>
      <c r="DC6" s="5"/>
      <c r="DD6" s="5"/>
      <c r="DE6" s="5"/>
      <c r="DF6" s="5"/>
      <c r="DG6" s="5"/>
      <c r="DH6" s="5"/>
      <c r="DI6" s="5"/>
      <c r="DJ6" s="5"/>
      <c r="DK6" s="5"/>
      <c r="DL6" s="5"/>
      <c r="DM6" s="5"/>
      <c r="DN6" s="5"/>
      <c r="DO6" s="5"/>
      <c r="DP6" s="5"/>
      <c r="DQ6" s="5"/>
    </row>
    <row r="7" spans="1:121" ht="8.1" customHeight="1" x14ac:dyDescent="0.15">
      <c r="A7" s="1"/>
      <c r="B7" s="1"/>
      <c r="C7" s="1"/>
      <c r="D7" s="1"/>
      <c r="E7" s="44"/>
      <c r="F7" s="41"/>
      <c r="G7" s="41"/>
      <c r="H7" s="41"/>
      <c r="I7" s="41"/>
      <c r="J7" s="41"/>
      <c r="K7" s="41"/>
      <c r="L7" s="41"/>
      <c r="M7" s="41"/>
      <c r="N7" s="41"/>
      <c r="O7" s="41"/>
      <c r="P7" s="41"/>
      <c r="Q7" s="41"/>
      <c r="R7" s="41"/>
      <c r="S7" s="41"/>
      <c r="T7" s="41"/>
      <c r="U7" s="41"/>
      <c r="V7" s="45"/>
      <c r="W7" s="45"/>
      <c r="X7" s="45"/>
      <c r="Y7" s="45"/>
      <c r="Z7" s="45"/>
      <c r="AA7" s="45"/>
      <c r="AB7" s="45"/>
      <c r="AC7" s="380" t="s">
        <v>28</v>
      </c>
      <c r="AD7" s="380"/>
      <c r="AE7" s="380"/>
      <c r="AF7" s="380"/>
      <c r="AG7" s="380"/>
      <c r="AH7" s="380"/>
      <c r="AI7" s="380"/>
      <c r="AJ7" s="380"/>
      <c r="AK7" s="380"/>
      <c r="AL7" s="380"/>
      <c r="AM7" s="380"/>
      <c r="AN7" s="380"/>
      <c r="AO7" s="93"/>
      <c r="AP7" s="381" t="s">
        <v>30</v>
      </c>
      <c r="AQ7" s="381"/>
      <c r="AR7" s="381"/>
      <c r="AS7" s="381"/>
      <c r="AT7" s="381"/>
      <c r="AU7" s="381"/>
      <c r="AV7" s="381"/>
      <c r="AW7" s="381"/>
      <c r="AX7" s="381"/>
      <c r="AY7" s="381"/>
      <c r="AZ7" s="381"/>
      <c r="BA7" s="381"/>
      <c r="BB7" s="380" t="s">
        <v>29</v>
      </c>
      <c r="BC7" s="380"/>
      <c r="BD7" s="380"/>
      <c r="BE7" s="380"/>
      <c r="BF7" s="380"/>
      <c r="BG7" s="380"/>
      <c r="BH7" s="380"/>
      <c r="BI7" s="380"/>
      <c r="BJ7" s="380"/>
      <c r="BK7" s="380" t="str">
        <f>IF(OR(AP7="認定番号",AP7=""),"？",VLOOKUP(AP7,DO30:DX32,2,FALSE))</f>
        <v>？</v>
      </c>
      <c r="BL7" s="380"/>
      <c r="BM7" s="380"/>
      <c r="BN7" s="380"/>
      <c r="BO7" s="380"/>
      <c r="BP7" s="380"/>
      <c r="BQ7" s="380"/>
      <c r="BR7" s="380"/>
      <c r="BS7" s="380"/>
      <c r="BT7" s="380"/>
      <c r="BU7" s="380"/>
      <c r="BV7" s="380" t="s">
        <v>102</v>
      </c>
      <c r="BW7" s="380"/>
      <c r="BX7" s="380"/>
      <c r="BY7" s="384" t="s">
        <v>299</v>
      </c>
      <c r="BZ7" s="384"/>
      <c r="CA7" s="384"/>
      <c r="CB7" s="384"/>
      <c r="CC7" s="384"/>
      <c r="CD7" s="384"/>
      <c r="CE7" s="384"/>
      <c r="CF7" s="384"/>
      <c r="CG7" s="384"/>
      <c r="CH7" s="384"/>
      <c r="CI7" s="384"/>
      <c r="CJ7" s="384"/>
      <c r="CK7" s="384"/>
      <c r="CL7" s="384"/>
      <c r="CM7" s="384"/>
      <c r="CN7" s="384"/>
      <c r="CO7" s="384"/>
      <c r="CP7" s="2"/>
      <c r="CQ7" s="2"/>
      <c r="CR7" s="2"/>
      <c r="CS7" s="1"/>
      <c r="CT7" s="5"/>
      <c r="CU7" s="5"/>
      <c r="CV7" s="5"/>
      <c r="CW7" s="5"/>
      <c r="CX7" s="5"/>
      <c r="CY7" s="5"/>
      <c r="CZ7" s="5"/>
      <c r="DA7" s="5"/>
      <c r="DB7" s="5"/>
      <c r="DC7" s="5"/>
      <c r="DD7" s="5"/>
      <c r="DE7" s="5"/>
      <c r="DF7" s="5"/>
      <c r="DG7" s="5"/>
      <c r="DH7" s="5"/>
      <c r="DI7" s="5"/>
      <c r="DJ7" s="5"/>
      <c r="DK7" s="5"/>
      <c r="DL7" s="5"/>
      <c r="DM7" s="5"/>
      <c r="DN7" s="5"/>
      <c r="DO7" s="5"/>
      <c r="DP7" s="5"/>
      <c r="DQ7" s="5"/>
    </row>
    <row r="8" spans="1:121" ht="8.1" customHeight="1" x14ac:dyDescent="0.15">
      <c r="A8" s="1"/>
      <c r="B8" s="1"/>
      <c r="C8" s="1"/>
      <c r="D8" s="1"/>
      <c r="E8" s="41"/>
      <c r="F8" s="41"/>
      <c r="G8" s="41"/>
      <c r="H8" s="41"/>
      <c r="I8" s="41"/>
      <c r="J8" s="41"/>
      <c r="K8" s="41"/>
      <c r="L8" s="41"/>
      <c r="M8" s="41"/>
      <c r="N8" s="41"/>
      <c r="O8" s="41"/>
      <c r="P8" s="41"/>
      <c r="Q8" s="41"/>
      <c r="R8" s="41"/>
      <c r="S8" s="41"/>
      <c r="T8" s="45"/>
      <c r="U8" s="45"/>
      <c r="V8" s="45"/>
      <c r="W8" s="45"/>
      <c r="X8" s="45"/>
      <c r="Y8" s="45"/>
      <c r="Z8" s="45"/>
      <c r="AA8" s="45"/>
      <c r="AB8" s="45"/>
      <c r="AC8" s="380"/>
      <c r="AD8" s="380"/>
      <c r="AE8" s="380"/>
      <c r="AF8" s="380"/>
      <c r="AG8" s="380"/>
      <c r="AH8" s="380"/>
      <c r="AI8" s="380"/>
      <c r="AJ8" s="380"/>
      <c r="AK8" s="380"/>
      <c r="AL8" s="380"/>
      <c r="AM8" s="380"/>
      <c r="AN8" s="380"/>
      <c r="AO8" s="93"/>
      <c r="AP8" s="381"/>
      <c r="AQ8" s="381"/>
      <c r="AR8" s="381"/>
      <c r="AS8" s="381"/>
      <c r="AT8" s="381"/>
      <c r="AU8" s="381"/>
      <c r="AV8" s="381"/>
      <c r="AW8" s="381"/>
      <c r="AX8" s="381"/>
      <c r="AY8" s="381"/>
      <c r="AZ8" s="381"/>
      <c r="BA8" s="381"/>
      <c r="BB8" s="380"/>
      <c r="BC8" s="380"/>
      <c r="BD8" s="380"/>
      <c r="BE8" s="380"/>
      <c r="BF8" s="380"/>
      <c r="BG8" s="380"/>
      <c r="BH8" s="380"/>
      <c r="BI8" s="380"/>
      <c r="BJ8" s="380"/>
      <c r="BK8" s="380"/>
      <c r="BL8" s="380"/>
      <c r="BM8" s="380"/>
      <c r="BN8" s="380"/>
      <c r="BO8" s="380"/>
      <c r="BP8" s="380"/>
      <c r="BQ8" s="380"/>
      <c r="BR8" s="380"/>
      <c r="BS8" s="380"/>
      <c r="BT8" s="380"/>
      <c r="BU8" s="380"/>
      <c r="BV8" s="380"/>
      <c r="BW8" s="380"/>
      <c r="BX8" s="380"/>
      <c r="BY8" s="384"/>
      <c r="BZ8" s="384"/>
      <c r="CA8" s="384"/>
      <c r="CB8" s="384"/>
      <c r="CC8" s="384"/>
      <c r="CD8" s="384"/>
      <c r="CE8" s="384"/>
      <c r="CF8" s="384"/>
      <c r="CG8" s="384"/>
      <c r="CH8" s="384"/>
      <c r="CI8" s="384"/>
      <c r="CJ8" s="384"/>
      <c r="CK8" s="384"/>
      <c r="CL8" s="384"/>
      <c r="CM8" s="384"/>
      <c r="CN8" s="384"/>
      <c r="CO8" s="384"/>
      <c r="CP8" s="2"/>
      <c r="CQ8" s="2"/>
      <c r="CR8" s="2"/>
      <c r="CS8" s="1"/>
      <c r="CT8" s="5"/>
      <c r="CU8" s="5"/>
      <c r="CV8" s="5"/>
      <c r="CW8" s="5"/>
      <c r="CX8" s="5"/>
      <c r="CY8" s="5"/>
      <c r="CZ8" s="5"/>
      <c r="DA8" s="5"/>
      <c r="DB8" s="5"/>
      <c r="DC8" s="5"/>
      <c r="DD8" s="5"/>
      <c r="DE8" s="5"/>
      <c r="DF8" s="5"/>
      <c r="DG8" s="5"/>
      <c r="DH8" s="5"/>
      <c r="DI8" s="5"/>
      <c r="DJ8" s="5"/>
      <c r="DK8" s="5"/>
      <c r="DL8" s="5"/>
      <c r="DM8" s="5"/>
      <c r="DN8" s="5"/>
      <c r="DO8" s="5"/>
      <c r="DP8" s="5"/>
      <c r="DQ8" s="5"/>
    </row>
    <row r="9" spans="1:121" ht="8.1" customHeight="1" x14ac:dyDescent="0.15">
      <c r="A9" s="1"/>
      <c r="B9" s="1"/>
      <c r="C9" s="1"/>
      <c r="D9" s="1"/>
      <c r="E9" s="41"/>
      <c r="F9" s="350" t="s">
        <v>15</v>
      </c>
      <c r="G9" s="350"/>
      <c r="H9" s="350"/>
      <c r="I9" s="350"/>
      <c r="J9" s="350"/>
      <c r="K9" s="350"/>
      <c r="L9" s="350"/>
      <c r="M9" s="350"/>
      <c r="N9" s="350"/>
      <c r="O9" s="350"/>
      <c r="P9" s="350"/>
      <c r="Q9" s="352" t="s">
        <v>16</v>
      </c>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41"/>
      <c r="AT9" s="41"/>
      <c r="AU9" s="356" t="s">
        <v>103</v>
      </c>
      <c r="AV9" s="356"/>
      <c r="AW9" s="356"/>
      <c r="AX9" s="356"/>
      <c r="AY9" s="356"/>
      <c r="AZ9" s="356"/>
      <c r="BA9" s="356"/>
      <c r="BB9" s="356"/>
      <c r="BC9" s="356"/>
      <c r="BD9" s="377" t="s">
        <v>104</v>
      </c>
      <c r="BE9" s="358"/>
      <c r="BF9" s="358"/>
      <c r="BG9" s="358"/>
      <c r="BH9" s="358"/>
      <c r="BI9" s="358"/>
      <c r="BJ9" s="358"/>
      <c r="BK9" s="358"/>
      <c r="BL9" s="358"/>
      <c r="BM9" s="358"/>
      <c r="BN9" s="358"/>
      <c r="BO9" s="358"/>
      <c r="BP9" s="358"/>
      <c r="BQ9" s="358"/>
      <c r="BR9" s="358"/>
      <c r="BS9" s="358"/>
      <c r="BT9" s="46"/>
      <c r="BU9" s="356" t="s">
        <v>107</v>
      </c>
      <c r="BV9" s="356"/>
      <c r="BW9" s="356"/>
      <c r="BX9" s="356"/>
      <c r="BY9" s="356"/>
      <c r="BZ9" s="356"/>
      <c r="CA9" s="356"/>
      <c r="CB9" s="358"/>
      <c r="CC9" s="358"/>
      <c r="CD9" s="358"/>
      <c r="CE9" s="358"/>
      <c r="CF9" s="358"/>
      <c r="CG9" s="358"/>
      <c r="CH9" s="358"/>
      <c r="CI9" s="358"/>
      <c r="CJ9" s="358"/>
      <c r="CK9" s="358"/>
      <c r="CL9" s="358"/>
      <c r="CM9" s="356" t="s">
        <v>108</v>
      </c>
      <c r="CN9" s="356"/>
      <c r="CO9" s="356"/>
      <c r="CP9" s="2"/>
      <c r="CQ9" s="2"/>
      <c r="CR9" s="2"/>
      <c r="CS9" s="1"/>
      <c r="CT9" s="5"/>
      <c r="CU9" s="5"/>
      <c r="CV9" s="5"/>
      <c r="CW9" s="5"/>
      <c r="CX9" s="5"/>
      <c r="CY9" s="5"/>
      <c r="CZ9" s="5"/>
      <c r="DA9" s="5"/>
      <c r="DB9" s="5"/>
      <c r="DC9" s="5"/>
      <c r="DD9" s="5"/>
      <c r="DE9" s="5"/>
      <c r="DF9" s="5"/>
      <c r="DG9" s="5"/>
      <c r="DH9" s="5"/>
      <c r="DI9" s="5"/>
      <c r="DJ9" s="5"/>
      <c r="DK9" s="5"/>
      <c r="DL9" s="5"/>
      <c r="DM9" s="5"/>
      <c r="DN9" s="5"/>
      <c r="DO9" s="5"/>
      <c r="DP9" s="5"/>
      <c r="DQ9" s="5"/>
    </row>
    <row r="10" spans="1:121" ht="8.1" customHeight="1" x14ac:dyDescent="0.15">
      <c r="A10" s="1"/>
      <c r="B10" s="1"/>
      <c r="C10" s="1"/>
      <c r="D10" s="1"/>
      <c r="E10" s="41"/>
      <c r="F10" s="351"/>
      <c r="G10" s="351"/>
      <c r="H10" s="351"/>
      <c r="I10" s="351"/>
      <c r="J10" s="351"/>
      <c r="K10" s="351"/>
      <c r="L10" s="351"/>
      <c r="M10" s="351"/>
      <c r="N10" s="351"/>
      <c r="O10" s="351"/>
      <c r="P10" s="351"/>
      <c r="Q10" s="353"/>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376"/>
      <c r="AO10" s="376"/>
      <c r="AP10" s="376"/>
      <c r="AQ10" s="376"/>
      <c r="AR10" s="376"/>
      <c r="AS10" s="41"/>
      <c r="AT10" s="41"/>
      <c r="AU10" s="357"/>
      <c r="AV10" s="357"/>
      <c r="AW10" s="357"/>
      <c r="AX10" s="357"/>
      <c r="AY10" s="357"/>
      <c r="AZ10" s="357"/>
      <c r="BA10" s="357"/>
      <c r="BB10" s="357"/>
      <c r="BC10" s="357"/>
      <c r="BD10" s="378"/>
      <c r="BE10" s="359"/>
      <c r="BF10" s="359"/>
      <c r="BG10" s="359"/>
      <c r="BH10" s="359"/>
      <c r="BI10" s="359"/>
      <c r="BJ10" s="359"/>
      <c r="BK10" s="359"/>
      <c r="BL10" s="359"/>
      <c r="BM10" s="359"/>
      <c r="BN10" s="359"/>
      <c r="BO10" s="359"/>
      <c r="BP10" s="359"/>
      <c r="BQ10" s="359"/>
      <c r="BR10" s="359"/>
      <c r="BS10" s="359"/>
      <c r="BT10" s="46"/>
      <c r="BU10" s="357"/>
      <c r="BV10" s="357"/>
      <c r="BW10" s="357"/>
      <c r="BX10" s="357"/>
      <c r="BY10" s="357"/>
      <c r="BZ10" s="357"/>
      <c r="CA10" s="357"/>
      <c r="CB10" s="359"/>
      <c r="CC10" s="359"/>
      <c r="CD10" s="359"/>
      <c r="CE10" s="359"/>
      <c r="CF10" s="359"/>
      <c r="CG10" s="359"/>
      <c r="CH10" s="359"/>
      <c r="CI10" s="359"/>
      <c r="CJ10" s="359"/>
      <c r="CK10" s="359"/>
      <c r="CL10" s="359"/>
      <c r="CM10" s="357"/>
      <c r="CN10" s="357"/>
      <c r="CO10" s="357"/>
      <c r="CP10" s="2"/>
      <c r="CQ10" s="2"/>
      <c r="CR10" s="2"/>
      <c r="CS10" s="1"/>
      <c r="CT10" s="5"/>
      <c r="CU10" s="5"/>
      <c r="CV10" s="5"/>
      <c r="CW10" s="5"/>
      <c r="CX10" s="5"/>
      <c r="CY10" s="5"/>
      <c r="CZ10" s="5"/>
      <c r="DA10" s="5"/>
      <c r="DB10" s="5"/>
      <c r="DC10" s="5"/>
      <c r="DD10" s="5"/>
      <c r="DE10" s="5"/>
      <c r="DF10" s="5"/>
      <c r="DG10" s="5"/>
      <c r="DH10" s="5"/>
      <c r="DI10" s="5"/>
      <c r="DJ10" s="5"/>
      <c r="DK10" s="5"/>
      <c r="DL10" s="5"/>
      <c r="DM10" s="5"/>
      <c r="DN10" s="5"/>
      <c r="DO10" s="5"/>
      <c r="DP10" s="5"/>
      <c r="DQ10" s="5"/>
    </row>
    <row r="11" spans="1:121" ht="8.1" customHeight="1" x14ac:dyDescent="0.15">
      <c r="A11" s="1"/>
      <c r="B11" s="1"/>
      <c r="C11" s="1"/>
      <c r="D11" s="1"/>
      <c r="E11" s="41"/>
      <c r="F11" s="91"/>
      <c r="G11" s="91"/>
      <c r="H11" s="91"/>
      <c r="I11" s="91"/>
      <c r="J11" s="91"/>
      <c r="K11" s="91"/>
      <c r="L11" s="91"/>
      <c r="M11" s="91"/>
      <c r="N11" s="91"/>
      <c r="O11" s="91"/>
      <c r="P11" s="91"/>
      <c r="Q11" s="8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1"/>
      <c r="AT11" s="41"/>
      <c r="AU11" s="92"/>
      <c r="AV11" s="92"/>
      <c r="AW11" s="92"/>
      <c r="AX11" s="92"/>
      <c r="AY11" s="92"/>
      <c r="AZ11" s="92"/>
      <c r="BA11" s="92"/>
      <c r="BB11" s="92"/>
      <c r="BC11" s="92"/>
      <c r="BD11" s="47"/>
      <c r="BE11" s="92"/>
      <c r="BF11" s="92"/>
      <c r="BG11" s="92"/>
      <c r="BH11" s="92"/>
      <c r="BI11" s="92"/>
      <c r="BJ11" s="92"/>
      <c r="BK11" s="92"/>
      <c r="BL11" s="92"/>
      <c r="BM11" s="92"/>
      <c r="BN11" s="92"/>
      <c r="BO11" s="92"/>
      <c r="BP11" s="92"/>
      <c r="BQ11" s="92"/>
      <c r="BR11" s="92"/>
      <c r="BS11" s="92"/>
      <c r="BT11" s="92"/>
      <c r="BU11" s="92"/>
      <c r="BV11" s="92"/>
      <c r="BW11" s="92"/>
      <c r="BX11" s="92"/>
      <c r="BY11" s="92"/>
      <c r="BZ11" s="92"/>
      <c r="CA11" s="48"/>
      <c r="CB11" s="360" t="s">
        <v>109</v>
      </c>
      <c r="CC11" s="360"/>
      <c r="CD11" s="360"/>
      <c r="CE11" s="360"/>
      <c r="CF11" s="360"/>
      <c r="CG11" s="360"/>
      <c r="CH11" s="49"/>
      <c r="CI11" s="360" t="s">
        <v>110</v>
      </c>
      <c r="CJ11" s="360"/>
      <c r="CK11" s="360"/>
      <c r="CL11" s="360"/>
      <c r="CM11" s="360"/>
      <c r="CN11" s="360"/>
      <c r="CO11" s="49"/>
      <c r="CP11" s="40"/>
      <c r="CQ11" s="40"/>
      <c r="CR11" s="40"/>
      <c r="CS11" s="1"/>
      <c r="CT11" s="5"/>
      <c r="CU11" s="5"/>
      <c r="CV11" s="5"/>
      <c r="CW11" s="5"/>
      <c r="CX11" s="5"/>
      <c r="CY11" s="5"/>
      <c r="CZ11" s="5"/>
      <c r="DA11" s="5"/>
      <c r="DB11" s="5"/>
      <c r="DC11" s="5"/>
      <c r="DD11" s="5"/>
      <c r="DE11" s="5"/>
      <c r="DF11" s="5"/>
      <c r="DG11" s="5"/>
      <c r="DH11" s="5"/>
      <c r="DI11" s="5"/>
      <c r="DJ11" s="5"/>
      <c r="DK11" s="5"/>
      <c r="DL11" s="5"/>
      <c r="DM11" s="5"/>
      <c r="DN11" s="5"/>
      <c r="DO11" s="5"/>
      <c r="DP11" s="5"/>
      <c r="DQ11" s="5"/>
    </row>
    <row r="12" spans="1:121" ht="8.1" customHeight="1" x14ac:dyDescent="0.15">
      <c r="A12" s="1"/>
      <c r="B12" s="1"/>
      <c r="C12" s="1"/>
      <c r="D12" s="1"/>
      <c r="E12" s="41"/>
      <c r="F12" s="350" t="s">
        <v>14</v>
      </c>
      <c r="G12" s="350"/>
      <c r="H12" s="350"/>
      <c r="I12" s="350"/>
      <c r="J12" s="350"/>
      <c r="K12" s="350"/>
      <c r="L12" s="350"/>
      <c r="M12" s="350"/>
      <c r="N12" s="350"/>
      <c r="O12" s="350"/>
      <c r="P12" s="350"/>
      <c r="Q12" s="352" t="s">
        <v>16</v>
      </c>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41"/>
      <c r="AT12" s="41"/>
      <c r="AU12" s="356" t="s">
        <v>111</v>
      </c>
      <c r="AV12" s="356"/>
      <c r="AW12" s="356"/>
      <c r="AX12" s="356"/>
      <c r="AY12" s="356"/>
      <c r="AZ12" s="356"/>
      <c r="BA12" s="356"/>
      <c r="BB12" s="356" t="s">
        <v>104</v>
      </c>
      <c r="BC12" s="358"/>
      <c r="BD12" s="358"/>
      <c r="BE12" s="358"/>
      <c r="BF12" s="358"/>
      <c r="BG12" s="358"/>
      <c r="BH12" s="356" t="s">
        <v>279</v>
      </c>
      <c r="BI12" s="356"/>
      <c r="BJ12" s="356" t="s">
        <v>112</v>
      </c>
      <c r="BK12" s="356"/>
      <c r="BL12" s="356"/>
      <c r="BM12" s="356"/>
      <c r="BN12" s="356"/>
      <c r="BO12" s="356"/>
      <c r="BP12" s="356" t="s">
        <v>104</v>
      </c>
      <c r="BQ12" s="358"/>
      <c r="BR12" s="358"/>
      <c r="BS12" s="358"/>
      <c r="BT12" s="358"/>
      <c r="BU12" s="358"/>
      <c r="BV12" s="356" t="s">
        <v>113</v>
      </c>
      <c r="BW12" s="356"/>
      <c r="BX12" s="356"/>
      <c r="BY12" s="356"/>
      <c r="BZ12" s="46"/>
      <c r="CA12" s="46"/>
      <c r="CB12" s="360"/>
      <c r="CC12" s="360"/>
      <c r="CD12" s="360"/>
      <c r="CE12" s="360"/>
      <c r="CF12" s="360"/>
      <c r="CG12" s="360"/>
      <c r="CH12" s="49"/>
      <c r="CI12" s="360"/>
      <c r="CJ12" s="360"/>
      <c r="CK12" s="360"/>
      <c r="CL12" s="360"/>
      <c r="CM12" s="360"/>
      <c r="CN12" s="360"/>
      <c r="CO12" s="49"/>
      <c r="CP12" s="40"/>
      <c r="CQ12" s="40"/>
      <c r="CR12" s="40"/>
      <c r="CS12" s="1"/>
      <c r="CT12" s="5"/>
      <c r="CU12" s="5"/>
      <c r="CV12" s="5"/>
      <c r="CW12" s="5"/>
      <c r="CX12" s="5"/>
      <c r="CY12" s="5"/>
      <c r="CZ12" s="5"/>
      <c r="DA12" s="5"/>
      <c r="DB12" s="5"/>
      <c r="DC12" s="5"/>
      <c r="DD12" s="5"/>
      <c r="DE12" s="5"/>
      <c r="DF12" s="5"/>
      <c r="DG12" s="5"/>
      <c r="DH12" s="5"/>
      <c r="DI12" s="5"/>
      <c r="DJ12" s="5"/>
      <c r="DK12" s="5"/>
      <c r="DL12" s="5"/>
      <c r="DM12" s="5"/>
      <c r="DN12" s="5"/>
      <c r="DO12" s="5"/>
      <c r="DP12" s="5"/>
      <c r="DQ12" s="5"/>
    </row>
    <row r="13" spans="1:121" ht="8.1" customHeight="1" x14ac:dyDescent="0.15">
      <c r="A13" s="1"/>
      <c r="B13" s="1"/>
      <c r="C13" s="1"/>
      <c r="D13" s="1"/>
      <c r="E13" s="41"/>
      <c r="F13" s="351"/>
      <c r="G13" s="351"/>
      <c r="H13" s="351"/>
      <c r="I13" s="351"/>
      <c r="J13" s="351"/>
      <c r="K13" s="351"/>
      <c r="L13" s="351"/>
      <c r="M13" s="351"/>
      <c r="N13" s="351"/>
      <c r="O13" s="351"/>
      <c r="P13" s="351"/>
      <c r="Q13" s="353"/>
      <c r="R13" s="355"/>
      <c r="S13" s="355"/>
      <c r="T13" s="355"/>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5"/>
      <c r="AR13" s="355"/>
      <c r="AS13" s="41"/>
      <c r="AT13" s="41"/>
      <c r="AU13" s="357"/>
      <c r="AV13" s="357"/>
      <c r="AW13" s="357"/>
      <c r="AX13" s="357"/>
      <c r="AY13" s="357"/>
      <c r="AZ13" s="357"/>
      <c r="BA13" s="357"/>
      <c r="BB13" s="357"/>
      <c r="BC13" s="359"/>
      <c r="BD13" s="359"/>
      <c r="BE13" s="359"/>
      <c r="BF13" s="359"/>
      <c r="BG13" s="359"/>
      <c r="BH13" s="357"/>
      <c r="BI13" s="357"/>
      <c r="BJ13" s="357"/>
      <c r="BK13" s="357"/>
      <c r="BL13" s="357"/>
      <c r="BM13" s="357"/>
      <c r="BN13" s="357"/>
      <c r="BO13" s="357"/>
      <c r="BP13" s="357"/>
      <c r="BQ13" s="359"/>
      <c r="BR13" s="359"/>
      <c r="BS13" s="359"/>
      <c r="BT13" s="359"/>
      <c r="BU13" s="359"/>
      <c r="BV13" s="357"/>
      <c r="BW13" s="357"/>
      <c r="BX13" s="357"/>
      <c r="BY13" s="357"/>
      <c r="BZ13" s="46"/>
      <c r="CA13" s="48"/>
      <c r="CB13" s="361" t="str">
        <f>IF(OR(BQ12="",OR(W2="",AU2="")),"",_xlfn.XLOOKUP(DD20,DB25:DB36,CX25:CX36))</f>
        <v/>
      </c>
      <c r="CC13" s="361"/>
      <c r="CD13" s="361"/>
      <c r="CE13" s="361"/>
      <c r="CF13" s="361"/>
      <c r="CG13" s="361"/>
      <c r="CH13" s="50"/>
      <c r="CI13" s="361" t="str">
        <f>IF(OR(BQ12="",OR(W2="",AU2="")),"",_xlfn.XLOOKUP(DD20,DB25:DB36,CY25:CY36))</f>
        <v/>
      </c>
      <c r="CJ13" s="361"/>
      <c r="CK13" s="361"/>
      <c r="CL13" s="361"/>
      <c r="CM13" s="361"/>
      <c r="CN13" s="361"/>
      <c r="CO13" s="50"/>
      <c r="CP13" s="40"/>
      <c r="CQ13" s="40"/>
      <c r="CR13" s="40"/>
      <c r="CS13" s="1"/>
      <c r="CT13" s="5"/>
      <c r="CU13" s="5"/>
      <c r="CV13" s="5"/>
      <c r="CW13" s="5"/>
      <c r="CX13" s="5"/>
      <c r="CY13" s="5"/>
      <c r="CZ13" s="5"/>
      <c r="DA13" s="5"/>
      <c r="DB13" s="5"/>
      <c r="DC13" s="5"/>
      <c r="DD13" s="5"/>
      <c r="DE13" s="5"/>
      <c r="DF13" s="5"/>
      <c r="DG13" s="5"/>
      <c r="DH13" s="5"/>
      <c r="DI13" s="5"/>
      <c r="DJ13" s="5"/>
      <c r="DK13" s="5"/>
      <c r="DL13" s="5"/>
      <c r="DM13" s="5"/>
      <c r="DN13" s="5"/>
      <c r="DO13" s="5"/>
      <c r="DP13" s="5"/>
      <c r="DQ13" s="5"/>
    </row>
    <row r="14" spans="1:121" ht="8.1" customHeight="1" x14ac:dyDescent="0.15">
      <c r="A14" s="1"/>
      <c r="B14" s="1"/>
      <c r="C14" s="1"/>
      <c r="D14" s="1"/>
      <c r="E14" s="4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41"/>
      <c r="AU14" s="46"/>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49"/>
      <c r="BY14" s="49"/>
      <c r="BZ14" s="49"/>
      <c r="CA14" s="41"/>
      <c r="CB14" s="362"/>
      <c r="CC14" s="362"/>
      <c r="CD14" s="362"/>
      <c r="CE14" s="362"/>
      <c r="CF14" s="362"/>
      <c r="CG14" s="362"/>
      <c r="CH14" s="41"/>
      <c r="CI14" s="362"/>
      <c r="CJ14" s="362"/>
      <c r="CK14" s="362"/>
      <c r="CL14" s="362"/>
      <c r="CM14" s="362"/>
      <c r="CN14" s="362"/>
      <c r="CO14" s="49"/>
      <c r="CP14" s="40"/>
      <c r="CQ14" s="40"/>
      <c r="CR14" s="40"/>
      <c r="CS14" s="1"/>
      <c r="CT14" s="5"/>
      <c r="CU14" s="5"/>
      <c r="CV14" s="5"/>
      <c r="CW14" s="5"/>
      <c r="CX14" s="5"/>
      <c r="CY14" s="5"/>
      <c r="CZ14" s="5"/>
      <c r="DA14" s="5"/>
      <c r="DB14" s="5"/>
      <c r="DC14" s="5"/>
      <c r="DD14" s="5"/>
      <c r="DE14" s="5"/>
      <c r="DF14" s="5"/>
      <c r="DG14" s="5"/>
      <c r="DH14" s="5"/>
      <c r="DI14" s="5"/>
      <c r="DJ14" s="5"/>
      <c r="DK14" s="5"/>
      <c r="DL14" s="5"/>
      <c r="DM14" s="5"/>
      <c r="DN14" s="5"/>
      <c r="DO14" s="5"/>
      <c r="DP14" s="5"/>
      <c r="DQ14" s="5"/>
    </row>
    <row r="15" spans="1:121" ht="8.1" customHeight="1" x14ac:dyDescent="0.15">
      <c r="A15" s="1"/>
      <c r="B15" s="1"/>
      <c r="C15" s="1"/>
      <c r="D15" s="1"/>
      <c r="E15" s="169" t="s">
        <v>0</v>
      </c>
      <c r="F15" s="346"/>
      <c r="G15" s="346"/>
      <c r="H15" s="346"/>
      <c r="I15" s="346"/>
      <c r="J15" s="346"/>
      <c r="K15" s="346"/>
      <c r="L15" s="346"/>
      <c r="M15" s="346"/>
      <c r="N15" s="347" t="s">
        <v>1</v>
      </c>
      <c r="O15" s="346"/>
      <c r="P15" s="346"/>
      <c r="Q15" s="346"/>
      <c r="R15" s="346"/>
      <c r="S15" s="346"/>
      <c r="T15" s="346"/>
      <c r="U15" s="346"/>
      <c r="V15" s="346"/>
      <c r="W15" s="346"/>
      <c r="X15" s="346"/>
      <c r="Y15" s="346"/>
      <c r="Z15" s="347" t="s">
        <v>3</v>
      </c>
      <c r="AA15" s="346"/>
      <c r="AB15" s="346"/>
      <c r="AC15" s="346"/>
      <c r="AD15" s="346"/>
      <c r="AE15" s="346"/>
      <c r="AF15" s="346"/>
      <c r="AG15" s="346"/>
      <c r="AH15" s="346"/>
      <c r="AI15" s="346"/>
      <c r="AJ15" s="346"/>
      <c r="AK15" s="346"/>
      <c r="AL15" s="346"/>
      <c r="AM15" s="346"/>
      <c r="AN15" s="347" t="s">
        <v>2</v>
      </c>
      <c r="AO15" s="347"/>
      <c r="AP15" s="348"/>
      <c r="AQ15" s="348"/>
      <c r="AR15" s="348"/>
      <c r="AS15" s="348"/>
      <c r="AT15" s="348"/>
      <c r="AU15" s="348"/>
      <c r="AV15" s="348"/>
      <c r="AW15" s="348"/>
      <c r="AX15" s="348"/>
      <c r="AY15" s="348"/>
      <c r="AZ15" s="348"/>
      <c r="BA15" s="348"/>
      <c r="BB15" s="348"/>
      <c r="BC15" s="348"/>
      <c r="BD15" s="348"/>
      <c r="BE15" s="348"/>
      <c r="BF15" s="348"/>
      <c r="BG15" s="348"/>
      <c r="BH15" s="348"/>
      <c r="BI15" s="348"/>
      <c r="BJ15" s="348"/>
      <c r="BK15" s="348"/>
      <c r="BL15" s="347" t="s">
        <v>4</v>
      </c>
      <c r="BM15" s="348"/>
      <c r="BN15" s="348"/>
      <c r="BO15" s="348"/>
      <c r="BP15" s="348"/>
      <c r="BQ15" s="348"/>
      <c r="BR15" s="348"/>
      <c r="BS15" s="348"/>
      <c r="BT15" s="348"/>
      <c r="BU15" s="348"/>
      <c r="BV15" s="348"/>
      <c r="BW15" s="348"/>
      <c r="BX15" s="348"/>
      <c r="BY15" s="348"/>
      <c r="BZ15" s="348"/>
      <c r="CA15" s="212" t="s">
        <v>5</v>
      </c>
      <c r="CB15" s="306"/>
      <c r="CC15" s="306"/>
      <c r="CD15" s="306"/>
      <c r="CE15" s="306"/>
      <c r="CF15" s="306"/>
      <c r="CG15" s="306"/>
      <c r="CH15" s="306"/>
      <c r="CI15" s="306"/>
      <c r="CJ15" s="306"/>
      <c r="CK15" s="306"/>
      <c r="CL15" s="306"/>
      <c r="CM15" s="306"/>
      <c r="CN15" s="306"/>
      <c r="CO15" s="306"/>
      <c r="CP15" s="206"/>
      <c r="CQ15" s="206"/>
      <c r="CR15" s="206"/>
      <c r="CS15" s="1"/>
      <c r="CT15" s="5"/>
      <c r="CU15" s="5"/>
      <c r="CV15" s="5"/>
      <c r="CW15" s="5"/>
      <c r="CX15" s="5"/>
      <c r="CY15" s="5"/>
      <c r="CZ15" s="5"/>
      <c r="DA15" s="5"/>
      <c r="DB15" s="5"/>
      <c r="DC15" s="5"/>
      <c r="DD15" s="5"/>
      <c r="DE15" s="5"/>
      <c r="DF15" s="5"/>
      <c r="DG15" s="5"/>
      <c r="DH15" s="5"/>
      <c r="DI15" s="5"/>
      <c r="DJ15" s="5"/>
      <c r="DK15" s="5"/>
      <c r="DL15" s="5"/>
      <c r="DM15" s="5"/>
      <c r="DN15" s="5"/>
      <c r="DO15" s="5"/>
      <c r="DP15" s="5"/>
      <c r="DQ15" s="5"/>
    </row>
    <row r="16" spans="1:121" ht="8.1" customHeight="1" x14ac:dyDescent="0.15">
      <c r="A16" s="1"/>
      <c r="B16" s="1"/>
      <c r="C16" s="1"/>
      <c r="D16" s="1"/>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8"/>
      <c r="AO16" s="348"/>
      <c r="AP16" s="348"/>
      <c r="AQ16" s="348"/>
      <c r="AR16" s="348"/>
      <c r="AS16" s="348"/>
      <c r="AT16" s="348"/>
      <c r="AU16" s="348"/>
      <c r="AV16" s="348"/>
      <c r="AW16" s="348"/>
      <c r="AX16" s="348"/>
      <c r="AY16" s="348"/>
      <c r="AZ16" s="348"/>
      <c r="BA16" s="348"/>
      <c r="BB16" s="348"/>
      <c r="BC16" s="348"/>
      <c r="BD16" s="348"/>
      <c r="BE16" s="348"/>
      <c r="BF16" s="348"/>
      <c r="BG16" s="348"/>
      <c r="BH16" s="348"/>
      <c r="BI16" s="348"/>
      <c r="BJ16" s="348"/>
      <c r="BK16" s="348"/>
      <c r="BL16" s="348"/>
      <c r="BM16" s="348"/>
      <c r="BN16" s="348"/>
      <c r="BO16" s="348"/>
      <c r="BP16" s="348"/>
      <c r="BQ16" s="348"/>
      <c r="BR16" s="348"/>
      <c r="BS16" s="348"/>
      <c r="BT16" s="348"/>
      <c r="BU16" s="348"/>
      <c r="BV16" s="348"/>
      <c r="BW16" s="348"/>
      <c r="BX16" s="348"/>
      <c r="BY16" s="348"/>
      <c r="BZ16" s="348"/>
      <c r="CA16" s="306"/>
      <c r="CB16" s="306"/>
      <c r="CC16" s="306"/>
      <c r="CD16" s="306"/>
      <c r="CE16" s="306"/>
      <c r="CF16" s="306"/>
      <c r="CG16" s="306"/>
      <c r="CH16" s="306"/>
      <c r="CI16" s="306"/>
      <c r="CJ16" s="306"/>
      <c r="CK16" s="306"/>
      <c r="CL16" s="306"/>
      <c r="CM16" s="306"/>
      <c r="CN16" s="306"/>
      <c r="CO16" s="306"/>
      <c r="CP16" s="206"/>
      <c r="CQ16" s="206"/>
      <c r="CR16" s="206"/>
      <c r="CS16" s="1"/>
      <c r="CT16" s="5"/>
      <c r="CU16" s="5"/>
      <c r="CV16" s="5"/>
      <c r="CW16" s="5"/>
      <c r="CX16" s="5"/>
      <c r="CY16" s="5"/>
      <c r="CZ16" s="5"/>
      <c r="DA16" s="5"/>
      <c r="DB16" s="5"/>
      <c r="DC16" s="5"/>
      <c r="DD16" s="5"/>
      <c r="DE16" s="5"/>
      <c r="DF16" s="5"/>
      <c r="DG16" s="5"/>
      <c r="DH16" s="5"/>
      <c r="DI16" s="5"/>
      <c r="DJ16" s="5"/>
      <c r="DK16" s="5"/>
      <c r="DL16" s="5"/>
      <c r="DM16" s="5"/>
      <c r="DN16" s="5"/>
      <c r="DO16" s="5"/>
      <c r="DP16" s="5"/>
      <c r="DQ16" s="5"/>
    </row>
    <row r="17" spans="1:128" ht="8.1" customHeight="1" x14ac:dyDescent="0.15">
      <c r="A17" s="1"/>
      <c r="B17" s="1"/>
      <c r="C17" s="1"/>
      <c r="D17" s="1"/>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8"/>
      <c r="AO17" s="348"/>
      <c r="AP17" s="348"/>
      <c r="AQ17" s="348"/>
      <c r="AR17" s="348"/>
      <c r="AS17" s="348"/>
      <c r="AT17" s="348"/>
      <c r="AU17" s="348"/>
      <c r="AV17" s="348"/>
      <c r="AW17" s="348"/>
      <c r="AX17" s="348"/>
      <c r="AY17" s="348"/>
      <c r="AZ17" s="348"/>
      <c r="BA17" s="348"/>
      <c r="BB17" s="348"/>
      <c r="BC17" s="348"/>
      <c r="BD17" s="348"/>
      <c r="BE17" s="348"/>
      <c r="BF17" s="348"/>
      <c r="BG17" s="348"/>
      <c r="BH17" s="348"/>
      <c r="BI17" s="348"/>
      <c r="BJ17" s="348"/>
      <c r="BK17" s="348"/>
      <c r="BL17" s="348"/>
      <c r="BM17" s="348"/>
      <c r="BN17" s="348"/>
      <c r="BO17" s="348"/>
      <c r="BP17" s="348"/>
      <c r="BQ17" s="348"/>
      <c r="BR17" s="348"/>
      <c r="BS17" s="348"/>
      <c r="BT17" s="348"/>
      <c r="BU17" s="348"/>
      <c r="BV17" s="348"/>
      <c r="BW17" s="348"/>
      <c r="BX17" s="348"/>
      <c r="BY17" s="348"/>
      <c r="BZ17" s="348"/>
      <c r="CA17" s="363" t="s">
        <v>12</v>
      </c>
      <c r="CB17" s="346"/>
      <c r="CC17" s="346"/>
      <c r="CD17" s="346"/>
      <c r="CE17" s="346"/>
      <c r="CF17" s="364" t="s">
        <v>116</v>
      </c>
      <c r="CG17" s="364"/>
      <c r="CH17" s="364"/>
      <c r="CI17" s="364"/>
      <c r="CJ17" s="364"/>
      <c r="CK17" s="363" t="s">
        <v>13</v>
      </c>
      <c r="CL17" s="346"/>
      <c r="CM17" s="346"/>
      <c r="CN17" s="346"/>
      <c r="CO17" s="346"/>
      <c r="CP17" s="206"/>
      <c r="CQ17" s="206"/>
      <c r="CR17" s="206"/>
      <c r="CS17" s="1"/>
      <c r="CT17" s="5"/>
      <c r="CU17" s="5"/>
      <c r="CV17" s="5"/>
      <c r="CW17" s="5"/>
      <c r="CX17" s="5"/>
      <c r="CY17" s="5"/>
      <c r="CZ17" s="5"/>
      <c r="DA17" s="5"/>
      <c r="DB17" s="5"/>
      <c r="DC17" s="5"/>
      <c r="DD17" s="5"/>
      <c r="DE17" s="5"/>
      <c r="DF17" s="5"/>
      <c r="DG17" s="5"/>
      <c r="DH17" s="5"/>
      <c r="DI17" s="5"/>
      <c r="DJ17" s="5"/>
      <c r="DK17" s="5"/>
      <c r="DL17" s="5"/>
      <c r="DM17" s="5"/>
      <c r="DN17" s="5"/>
      <c r="DO17" s="5"/>
      <c r="DP17" s="5"/>
      <c r="DQ17" s="5"/>
    </row>
    <row r="18" spans="1:128" ht="8.1" customHeight="1" x14ac:dyDescent="0.15">
      <c r="A18" s="1"/>
      <c r="B18" s="1"/>
      <c r="C18" s="1"/>
      <c r="D18" s="1"/>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8"/>
      <c r="AO18" s="348"/>
      <c r="AP18" s="348"/>
      <c r="AQ18" s="348"/>
      <c r="AR18" s="348"/>
      <c r="AS18" s="348"/>
      <c r="AT18" s="348"/>
      <c r="AU18" s="348"/>
      <c r="AV18" s="348"/>
      <c r="AW18" s="348"/>
      <c r="AX18" s="348"/>
      <c r="AY18" s="348"/>
      <c r="AZ18" s="348"/>
      <c r="BA18" s="348"/>
      <c r="BB18" s="348"/>
      <c r="BC18" s="348"/>
      <c r="BD18" s="348"/>
      <c r="BE18" s="348"/>
      <c r="BF18" s="348"/>
      <c r="BG18" s="348"/>
      <c r="BH18" s="348"/>
      <c r="BI18" s="348"/>
      <c r="BJ18" s="348"/>
      <c r="BK18" s="348"/>
      <c r="BL18" s="348"/>
      <c r="BM18" s="348"/>
      <c r="BN18" s="348"/>
      <c r="BO18" s="348"/>
      <c r="BP18" s="348"/>
      <c r="BQ18" s="348"/>
      <c r="BR18" s="348"/>
      <c r="BS18" s="348"/>
      <c r="BT18" s="348"/>
      <c r="BU18" s="348"/>
      <c r="BV18" s="348"/>
      <c r="BW18" s="348"/>
      <c r="BX18" s="348"/>
      <c r="BY18" s="348"/>
      <c r="BZ18" s="348"/>
      <c r="CA18" s="363"/>
      <c r="CB18" s="346"/>
      <c r="CC18" s="346"/>
      <c r="CD18" s="346"/>
      <c r="CE18" s="346"/>
      <c r="CF18" s="364"/>
      <c r="CG18" s="364"/>
      <c r="CH18" s="364"/>
      <c r="CI18" s="364"/>
      <c r="CJ18" s="364"/>
      <c r="CK18" s="363"/>
      <c r="CL18" s="346"/>
      <c r="CM18" s="346"/>
      <c r="CN18" s="346"/>
      <c r="CO18" s="346"/>
      <c r="CP18" s="206"/>
      <c r="CQ18" s="206"/>
      <c r="CR18" s="206"/>
      <c r="CS18" s="1"/>
      <c r="CT18" s="5"/>
      <c r="CU18" s="5"/>
      <c r="CV18" s="5"/>
      <c r="CW18" s="5"/>
      <c r="CX18" s="5"/>
      <c r="CY18" s="5"/>
      <c r="CZ18" s="5"/>
      <c r="DA18" s="5"/>
      <c r="DB18" s="5"/>
      <c r="DC18" s="5"/>
      <c r="DD18" s="5"/>
      <c r="DE18" s="5"/>
      <c r="DF18" s="5"/>
      <c r="DG18" s="5"/>
      <c r="DH18" s="5"/>
      <c r="DI18" s="5"/>
      <c r="DJ18" s="5"/>
      <c r="DK18" s="5"/>
      <c r="DL18" s="5"/>
      <c r="DM18" s="5"/>
      <c r="DN18" s="5"/>
      <c r="DO18" s="5"/>
      <c r="DP18" s="5"/>
      <c r="DQ18" s="5"/>
    </row>
    <row r="19" spans="1:128" ht="8.1" customHeight="1" thickBot="1" x14ac:dyDescent="0.2">
      <c r="A19" s="1"/>
      <c r="B19" s="1"/>
      <c r="C19" s="1"/>
      <c r="D19" s="1"/>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8"/>
      <c r="AO19" s="348"/>
      <c r="AP19" s="348"/>
      <c r="AQ19" s="348"/>
      <c r="AR19" s="348"/>
      <c r="AS19" s="348"/>
      <c r="AT19" s="348"/>
      <c r="AU19" s="348"/>
      <c r="AV19" s="348"/>
      <c r="AW19" s="348"/>
      <c r="AX19" s="348"/>
      <c r="AY19" s="348"/>
      <c r="AZ19" s="348"/>
      <c r="BA19" s="348"/>
      <c r="BB19" s="348"/>
      <c r="BC19" s="348"/>
      <c r="BD19" s="348"/>
      <c r="BE19" s="348"/>
      <c r="BF19" s="348"/>
      <c r="BG19" s="348"/>
      <c r="BH19" s="348"/>
      <c r="BI19" s="348"/>
      <c r="BJ19" s="348"/>
      <c r="BK19" s="348"/>
      <c r="BL19" s="348"/>
      <c r="BM19" s="348"/>
      <c r="BN19" s="348"/>
      <c r="BO19" s="348"/>
      <c r="BP19" s="348"/>
      <c r="BQ19" s="348"/>
      <c r="BR19" s="348"/>
      <c r="BS19" s="348"/>
      <c r="BT19" s="348"/>
      <c r="BU19" s="348"/>
      <c r="BV19" s="348"/>
      <c r="BW19" s="348"/>
      <c r="BX19" s="348"/>
      <c r="BY19" s="348"/>
      <c r="BZ19" s="348"/>
      <c r="CA19" s="346"/>
      <c r="CB19" s="346"/>
      <c r="CC19" s="346"/>
      <c r="CD19" s="346"/>
      <c r="CE19" s="346"/>
      <c r="CF19" s="364"/>
      <c r="CG19" s="364"/>
      <c r="CH19" s="364"/>
      <c r="CI19" s="364"/>
      <c r="CJ19" s="364"/>
      <c r="CK19" s="346"/>
      <c r="CL19" s="346"/>
      <c r="CM19" s="346"/>
      <c r="CN19" s="346"/>
      <c r="CO19" s="346"/>
      <c r="CP19" s="206"/>
      <c r="CQ19" s="206"/>
      <c r="CR19" s="206"/>
      <c r="CS19" s="1"/>
      <c r="CT19" s="5"/>
      <c r="CU19" s="5"/>
      <c r="CV19" s="5"/>
      <c r="CW19" s="5"/>
      <c r="CX19" s="5"/>
      <c r="CY19" s="5"/>
      <c r="CZ19" s="5"/>
      <c r="DA19" s="5"/>
      <c r="DB19" s="5"/>
      <c r="DC19" s="5"/>
      <c r="DD19" s="5"/>
      <c r="DE19" s="5"/>
      <c r="DF19" s="5"/>
      <c r="DG19" s="5"/>
      <c r="DH19" s="5"/>
      <c r="DI19" s="5"/>
      <c r="DJ19" s="5"/>
      <c r="DK19" s="5"/>
      <c r="DL19" s="5"/>
      <c r="DM19" s="5"/>
      <c r="DN19" s="5"/>
      <c r="DO19" s="5"/>
      <c r="DP19" s="5"/>
      <c r="DQ19" s="5"/>
    </row>
    <row r="20" spans="1:128" ht="8.1" customHeight="1" x14ac:dyDescent="0.15">
      <c r="A20" s="1"/>
      <c r="B20" s="1"/>
      <c r="C20" s="1"/>
      <c r="D20" s="1"/>
      <c r="E20" s="190" t="s">
        <v>117</v>
      </c>
      <c r="F20" s="190"/>
      <c r="G20" s="185" t="s">
        <v>118</v>
      </c>
      <c r="H20" s="185"/>
      <c r="I20" s="185"/>
      <c r="J20" s="185"/>
      <c r="K20" s="185"/>
      <c r="L20" s="185"/>
      <c r="M20" s="185"/>
      <c r="N20" s="211" t="s">
        <v>119</v>
      </c>
      <c r="O20" s="211"/>
      <c r="P20" s="211"/>
      <c r="Q20" s="211"/>
      <c r="R20" s="211"/>
      <c r="S20" s="211"/>
      <c r="T20" s="211"/>
      <c r="U20" s="211"/>
      <c r="V20" s="211"/>
      <c r="W20" s="211"/>
      <c r="X20" s="211"/>
      <c r="Y20" s="211"/>
      <c r="Z20" s="211" t="s">
        <v>120</v>
      </c>
      <c r="AA20" s="211"/>
      <c r="AB20" s="211"/>
      <c r="AC20" s="211"/>
      <c r="AD20" s="211"/>
      <c r="AE20" s="211"/>
      <c r="AF20" s="211"/>
      <c r="AG20" s="211"/>
      <c r="AH20" s="211"/>
      <c r="AI20" s="211"/>
      <c r="AJ20" s="211"/>
      <c r="AK20" s="211"/>
      <c r="AL20" s="211"/>
      <c r="AM20" s="211"/>
      <c r="AN20" s="239" t="s">
        <v>121</v>
      </c>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1"/>
      <c r="BL20" s="307" t="s">
        <v>122</v>
      </c>
      <c r="BM20" s="308"/>
      <c r="BN20" s="308"/>
      <c r="BO20" s="308"/>
      <c r="BP20" s="308"/>
      <c r="BQ20" s="308"/>
      <c r="BR20" s="308"/>
      <c r="BS20" s="308"/>
      <c r="BT20" s="308"/>
      <c r="BU20" s="308"/>
      <c r="BV20" s="308"/>
      <c r="BW20" s="308"/>
      <c r="BX20" s="308"/>
      <c r="BY20" s="308"/>
      <c r="BZ20" s="309"/>
      <c r="CA20" s="212" t="str">
        <f>IF(DX50="1:指摘なし","〇","")</f>
        <v/>
      </c>
      <c r="CB20" s="341"/>
      <c r="CC20" s="341"/>
      <c r="CD20" s="341"/>
      <c r="CE20" s="341"/>
      <c r="CF20" s="343" t="s">
        <v>282</v>
      </c>
      <c r="CG20" s="341"/>
      <c r="CH20" s="341"/>
      <c r="CI20" s="341"/>
      <c r="CJ20" s="341"/>
      <c r="CK20" s="212" t="str">
        <f>IF(DX50="3:要是正","〇","")</f>
        <v/>
      </c>
      <c r="CL20" s="341"/>
      <c r="CM20" s="341"/>
      <c r="CN20" s="341"/>
      <c r="CO20" s="341"/>
      <c r="CP20" s="235" t="s">
        <v>52</v>
      </c>
      <c r="CQ20" s="235"/>
      <c r="CR20" s="235"/>
      <c r="CS20" s="1"/>
      <c r="CT20" s="5"/>
      <c r="CU20" s="5"/>
      <c r="CV20" s="5"/>
      <c r="CW20" s="5"/>
      <c r="CX20" s="5"/>
      <c r="CY20" s="5"/>
      <c r="CZ20" s="5"/>
      <c r="DA20" s="5"/>
      <c r="DB20" s="5"/>
      <c r="DC20" s="5"/>
      <c r="DD20" s="151" t="str">
        <f>W2&amp;AU2&amp;BQ12</f>
        <v/>
      </c>
      <c r="DE20" s="5"/>
      <c r="DF20" s="5"/>
      <c r="DG20" s="5"/>
      <c r="DH20" s="5"/>
      <c r="DI20" s="5"/>
      <c r="DJ20" s="5"/>
      <c r="DK20" s="5"/>
      <c r="DL20" s="5"/>
      <c r="DM20" s="5"/>
      <c r="DN20" s="5"/>
      <c r="DO20" s="5"/>
      <c r="DP20" s="5"/>
      <c r="DQ20" s="5"/>
    </row>
    <row r="21" spans="1:128" ht="8.1" customHeight="1" thickBot="1" x14ac:dyDescent="0.2">
      <c r="A21" s="1"/>
      <c r="B21" s="1"/>
      <c r="C21" s="1"/>
      <c r="D21" s="1"/>
      <c r="E21" s="190"/>
      <c r="F21" s="190"/>
      <c r="G21" s="185"/>
      <c r="H21" s="185"/>
      <c r="I21" s="185"/>
      <c r="J21" s="185"/>
      <c r="K21" s="185"/>
      <c r="L21" s="185"/>
      <c r="M21" s="185"/>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42"/>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4"/>
      <c r="BL21" s="310"/>
      <c r="BM21" s="311"/>
      <c r="BN21" s="311"/>
      <c r="BO21" s="311"/>
      <c r="BP21" s="311"/>
      <c r="BQ21" s="311"/>
      <c r="BR21" s="311"/>
      <c r="BS21" s="311"/>
      <c r="BT21" s="311"/>
      <c r="BU21" s="311"/>
      <c r="BV21" s="311"/>
      <c r="BW21" s="311"/>
      <c r="BX21" s="311"/>
      <c r="BY21" s="311"/>
      <c r="BZ21" s="312"/>
      <c r="CA21" s="341"/>
      <c r="CB21" s="342"/>
      <c r="CC21" s="342"/>
      <c r="CD21" s="342"/>
      <c r="CE21" s="341"/>
      <c r="CF21" s="341"/>
      <c r="CG21" s="342"/>
      <c r="CH21" s="342"/>
      <c r="CI21" s="342"/>
      <c r="CJ21" s="341"/>
      <c r="CK21" s="341"/>
      <c r="CL21" s="342"/>
      <c r="CM21" s="342"/>
      <c r="CN21" s="342"/>
      <c r="CO21" s="341"/>
      <c r="CP21" s="235"/>
      <c r="CQ21" s="235"/>
      <c r="CR21" s="235"/>
      <c r="CS21" s="1"/>
      <c r="CT21" s="5"/>
      <c r="CU21" s="5"/>
      <c r="CV21" s="5"/>
      <c r="CW21" s="5"/>
      <c r="CX21" s="5"/>
      <c r="CY21" s="5"/>
      <c r="CZ21" s="5"/>
      <c r="DA21" s="5"/>
      <c r="DB21" s="5"/>
      <c r="DC21" s="5"/>
      <c r="DD21" s="152"/>
      <c r="DE21" s="5"/>
      <c r="DF21" s="5"/>
      <c r="DG21" s="5"/>
      <c r="DH21" s="5"/>
      <c r="DI21" s="5"/>
      <c r="DJ21" s="5"/>
      <c r="DK21" s="5"/>
      <c r="DL21" s="5"/>
      <c r="DM21" s="5"/>
      <c r="DN21" s="5"/>
      <c r="DO21" s="5"/>
      <c r="DP21" s="5"/>
      <c r="DQ21" s="5"/>
    </row>
    <row r="22" spans="1:128" ht="8.1" customHeight="1" x14ac:dyDescent="0.15">
      <c r="A22" s="1"/>
      <c r="B22" s="1"/>
      <c r="C22" s="1"/>
      <c r="D22" s="1"/>
      <c r="E22" s="190"/>
      <c r="F22" s="190"/>
      <c r="G22" s="185"/>
      <c r="H22" s="185"/>
      <c r="I22" s="185"/>
      <c r="J22" s="185"/>
      <c r="K22" s="185"/>
      <c r="L22" s="185"/>
      <c r="M22" s="185"/>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42"/>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4"/>
      <c r="BL22" s="310"/>
      <c r="BM22" s="311"/>
      <c r="BN22" s="311"/>
      <c r="BO22" s="311"/>
      <c r="BP22" s="311"/>
      <c r="BQ22" s="311"/>
      <c r="BR22" s="311"/>
      <c r="BS22" s="311"/>
      <c r="BT22" s="311"/>
      <c r="BU22" s="311"/>
      <c r="BV22" s="311"/>
      <c r="BW22" s="311"/>
      <c r="BX22" s="311"/>
      <c r="BY22" s="311"/>
      <c r="BZ22" s="312"/>
      <c r="CA22" s="341"/>
      <c r="CB22" s="342"/>
      <c r="CC22" s="342"/>
      <c r="CD22" s="342"/>
      <c r="CE22" s="341"/>
      <c r="CF22" s="341"/>
      <c r="CG22" s="342"/>
      <c r="CH22" s="342"/>
      <c r="CI22" s="342"/>
      <c r="CJ22" s="341"/>
      <c r="CK22" s="341"/>
      <c r="CL22" s="342"/>
      <c r="CM22" s="342"/>
      <c r="CN22" s="342"/>
      <c r="CO22" s="341"/>
      <c r="CP22" s="235"/>
      <c r="CQ22" s="235"/>
      <c r="CR22" s="235"/>
      <c r="CS22" s="1"/>
      <c r="CT22" s="5"/>
      <c r="CU22" s="5"/>
      <c r="CV22" s="5"/>
      <c r="CW22" s="5"/>
      <c r="CX22" s="5"/>
      <c r="CY22" s="5"/>
      <c r="CZ22" s="5"/>
      <c r="DA22" s="5"/>
      <c r="DB22" s="5"/>
      <c r="DC22" s="5"/>
      <c r="DD22" s="5"/>
      <c r="DE22" s="5"/>
      <c r="DF22" s="5"/>
      <c r="DG22" s="5"/>
      <c r="DH22" s="5"/>
      <c r="DI22" s="5"/>
      <c r="DJ22" s="5"/>
      <c r="DK22" s="5"/>
      <c r="DL22" s="5"/>
      <c r="DM22" s="5"/>
      <c r="DN22" s="7"/>
      <c r="DO22" s="5"/>
      <c r="DP22" s="5"/>
      <c r="DQ22" s="5"/>
    </row>
    <row r="23" spans="1:128" ht="8.1" customHeight="1" x14ac:dyDescent="0.15">
      <c r="A23" s="1"/>
      <c r="B23" s="1"/>
      <c r="C23" s="1"/>
      <c r="D23" s="1"/>
      <c r="E23" s="190"/>
      <c r="F23" s="190"/>
      <c r="G23" s="185"/>
      <c r="H23" s="185"/>
      <c r="I23" s="185"/>
      <c r="J23" s="185"/>
      <c r="K23" s="185"/>
      <c r="L23" s="185"/>
      <c r="M23" s="185"/>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344" t="s">
        <v>124</v>
      </c>
      <c r="AO23" s="254"/>
      <c r="AP23" s="254"/>
      <c r="AQ23" s="254"/>
      <c r="AR23" s="254"/>
      <c r="AS23" s="254"/>
      <c r="AT23" s="254"/>
      <c r="AU23" s="254"/>
      <c r="AV23" s="345" t="str">
        <f>IF(OR(BE9="",BE9=DK30),"",IF(BE9=DK31,VLOOKUP(BP9,DO48:DQ49,2,FALSE),VLOOKUP(BP9,DO50:DQ51,2,FALSE)))</f>
        <v/>
      </c>
      <c r="AW23" s="345"/>
      <c r="AX23" s="345"/>
      <c r="AY23" s="345"/>
      <c r="AZ23" s="345"/>
      <c r="BA23" s="345"/>
      <c r="BB23" s="345"/>
      <c r="BC23" s="345"/>
      <c r="BD23" s="345"/>
      <c r="BE23" s="345"/>
      <c r="BF23" s="345"/>
      <c r="BG23" s="345"/>
      <c r="BH23" s="345"/>
      <c r="BI23" s="345"/>
      <c r="BJ23" s="345"/>
      <c r="BK23" s="114"/>
      <c r="BL23" s="302" t="s">
        <v>124</v>
      </c>
      <c r="BM23" s="231"/>
      <c r="BN23" s="231"/>
      <c r="BO23" s="231"/>
      <c r="BP23" s="231"/>
      <c r="BQ23" s="231"/>
      <c r="BR23" s="231"/>
      <c r="BS23" s="231"/>
      <c r="BT23" s="51"/>
      <c r="BU23" s="51"/>
      <c r="BV23" s="51"/>
      <c r="BW23" s="51"/>
      <c r="BX23" s="134"/>
      <c r="BY23" s="134"/>
      <c r="BZ23" s="120"/>
      <c r="CA23" s="341"/>
      <c r="CB23" s="342"/>
      <c r="CC23" s="342"/>
      <c r="CD23" s="342"/>
      <c r="CE23" s="341"/>
      <c r="CF23" s="341"/>
      <c r="CG23" s="342"/>
      <c r="CH23" s="342"/>
      <c r="CI23" s="342"/>
      <c r="CJ23" s="341"/>
      <c r="CK23" s="341"/>
      <c r="CL23" s="342"/>
      <c r="CM23" s="342"/>
      <c r="CN23" s="342"/>
      <c r="CO23" s="341"/>
      <c r="CP23" s="235"/>
      <c r="CQ23" s="235"/>
      <c r="CR23" s="235"/>
      <c r="CS23" s="1"/>
      <c r="CT23" s="5"/>
      <c r="CU23" s="5"/>
      <c r="CV23" s="5"/>
      <c r="CW23" s="5"/>
      <c r="CX23" s="5"/>
      <c r="CY23" s="5"/>
      <c r="CZ23" s="5"/>
      <c r="DA23" s="5"/>
      <c r="DB23" s="5"/>
      <c r="DC23" s="5"/>
      <c r="DD23" s="5"/>
      <c r="DE23" s="5"/>
      <c r="DF23" s="5"/>
      <c r="DG23" s="5"/>
      <c r="DH23" s="5"/>
      <c r="DI23" s="5"/>
      <c r="DJ23" s="5"/>
      <c r="DK23" s="5"/>
      <c r="DL23" s="5"/>
      <c r="DM23" s="5"/>
      <c r="DN23" s="7"/>
      <c r="DO23" s="5"/>
      <c r="DP23" s="5"/>
      <c r="DQ23" s="5"/>
    </row>
    <row r="24" spans="1:128" ht="8.1" customHeight="1" thickBot="1" x14ac:dyDescent="0.2">
      <c r="A24" s="1"/>
      <c r="B24" s="1"/>
      <c r="C24" s="1"/>
      <c r="D24" s="1"/>
      <c r="E24" s="190"/>
      <c r="F24" s="190"/>
      <c r="G24" s="185"/>
      <c r="H24" s="185"/>
      <c r="I24" s="185"/>
      <c r="J24" s="185"/>
      <c r="K24" s="185"/>
      <c r="L24" s="185"/>
      <c r="M24" s="185"/>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344"/>
      <c r="AO24" s="254"/>
      <c r="AP24" s="254"/>
      <c r="AQ24" s="254"/>
      <c r="AR24" s="254"/>
      <c r="AS24" s="254"/>
      <c r="AT24" s="254"/>
      <c r="AU24" s="254"/>
      <c r="AV24" s="345"/>
      <c r="AW24" s="345"/>
      <c r="AX24" s="345"/>
      <c r="AY24" s="345"/>
      <c r="AZ24" s="345"/>
      <c r="BA24" s="345"/>
      <c r="BB24" s="345"/>
      <c r="BC24" s="345"/>
      <c r="BD24" s="345"/>
      <c r="BE24" s="345"/>
      <c r="BF24" s="345"/>
      <c r="BG24" s="345"/>
      <c r="BH24" s="345"/>
      <c r="BI24" s="345"/>
      <c r="BJ24" s="345"/>
      <c r="BK24" s="114"/>
      <c r="BL24" s="302"/>
      <c r="BM24" s="231"/>
      <c r="BN24" s="231"/>
      <c r="BO24" s="231"/>
      <c r="BP24" s="231"/>
      <c r="BQ24" s="231"/>
      <c r="BR24" s="231"/>
      <c r="BS24" s="231"/>
      <c r="BT24" s="51"/>
      <c r="BU24" s="51"/>
      <c r="BV24" s="51"/>
      <c r="BW24" s="51"/>
      <c r="BX24" s="134"/>
      <c r="BY24" s="134"/>
      <c r="BZ24" s="120"/>
      <c r="CA24" s="341"/>
      <c r="CB24" s="342"/>
      <c r="CC24" s="342"/>
      <c r="CD24" s="342"/>
      <c r="CE24" s="341"/>
      <c r="CF24" s="341"/>
      <c r="CG24" s="342"/>
      <c r="CH24" s="342"/>
      <c r="CI24" s="342"/>
      <c r="CJ24" s="341"/>
      <c r="CK24" s="341"/>
      <c r="CL24" s="342"/>
      <c r="CM24" s="342"/>
      <c r="CN24" s="342"/>
      <c r="CO24" s="341"/>
      <c r="CP24" s="235"/>
      <c r="CQ24" s="235"/>
      <c r="CR24" s="235"/>
      <c r="CS24" s="1"/>
      <c r="CT24" s="23" t="s">
        <v>125</v>
      </c>
      <c r="CU24" s="23"/>
      <c r="CV24" s="23"/>
      <c r="CW24" s="23"/>
      <c r="CX24" s="23"/>
      <c r="CY24" s="23"/>
      <c r="CZ24" s="23"/>
      <c r="DA24" s="23"/>
      <c r="DB24" s="23"/>
      <c r="DC24" s="5"/>
      <c r="DD24" s="5"/>
      <c r="DE24" s="5"/>
      <c r="DF24" s="5"/>
      <c r="DG24" s="5"/>
      <c r="DH24" s="5"/>
      <c r="DI24" s="5"/>
      <c r="DJ24" s="5"/>
      <c r="DK24" s="5"/>
      <c r="DL24" s="5"/>
      <c r="DM24" s="5"/>
      <c r="DN24" s="7"/>
      <c r="DO24" s="5"/>
      <c r="DP24" s="5"/>
      <c r="DQ24" s="5"/>
    </row>
    <row r="25" spans="1:128" ht="8.1" customHeight="1" thickBot="1" x14ac:dyDescent="0.2">
      <c r="A25" s="1"/>
      <c r="B25" s="1"/>
      <c r="C25" s="1"/>
      <c r="D25" s="1"/>
      <c r="E25" s="190"/>
      <c r="F25" s="190"/>
      <c r="G25" s="185"/>
      <c r="H25" s="185"/>
      <c r="I25" s="185"/>
      <c r="J25" s="185"/>
      <c r="K25" s="185"/>
      <c r="L25" s="185"/>
      <c r="M25" s="185"/>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344" t="str">
        <f>IF(BE9=DN50,DQ47,"")</f>
        <v/>
      </c>
      <c r="AO25" s="254"/>
      <c r="AP25" s="254"/>
      <c r="AQ25" s="254"/>
      <c r="AR25" s="254"/>
      <c r="AS25" s="254"/>
      <c r="AT25" s="254"/>
      <c r="AU25" s="254"/>
      <c r="AV25" s="345" t="str">
        <f>IF(OR(BE9=DK30,BE9=DK31),"",IF(BE9=DK32,VLOOKUP(BP9,DO50:DQ51,3,FALSE),""))</f>
        <v/>
      </c>
      <c r="AW25" s="345"/>
      <c r="AX25" s="345"/>
      <c r="AY25" s="345"/>
      <c r="AZ25" s="345"/>
      <c r="BA25" s="345"/>
      <c r="BB25" s="345"/>
      <c r="BC25" s="345"/>
      <c r="BD25" s="345"/>
      <c r="BE25" s="345"/>
      <c r="BF25" s="345"/>
      <c r="BG25" s="345"/>
      <c r="BH25" s="345"/>
      <c r="BI25" s="345"/>
      <c r="BJ25" s="345"/>
      <c r="BK25" s="114"/>
      <c r="BL25" s="118"/>
      <c r="BM25" s="349"/>
      <c r="BN25" s="349"/>
      <c r="BO25" s="349"/>
      <c r="BP25" s="349"/>
      <c r="BQ25" s="349"/>
      <c r="BR25" s="349"/>
      <c r="BS25" s="349"/>
      <c r="BT25" s="349"/>
      <c r="BU25" s="349"/>
      <c r="BV25" s="349"/>
      <c r="BW25" s="349"/>
      <c r="BX25" s="349"/>
      <c r="BY25" s="349"/>
      <c r="BZ25" s="120"/>
      <c r="CA25" s="341"/>
      <c r="CB25" s="342"/>
      <c r="CC25" s="342"/>
      <c r="CD25" s="342"/>
      <c r="CE25" s="341"/>
      <c r="CF25" s="341"/>
      <c r="CG25" s="342"/>
      <c r="CH25" s="342"/>
      <c r="CI25" s="342"/>
      <c r="CJ25" s="341"/>
      <c r="CK25" s="341"/>
      <c r="CL25" s="342"/>
      <c r="CM25" s="342"/>
      <c r="CN25" s="342"/>
      <c r="CO25" s="341"/>
      <c r="CP25" s="235"/>
      <c r="CQ25" s="235"/>
      <c r="CR25" s="235"/>
      <c r="CS25" s="1"/>
      <c r="CT25" s="17" t="s">
        <v>126</v>
      </c>
      <c r="CU25" s="18" t="s">
        <v>127</v>
      </c>
      <c r="CV25" s="18" t="s">
        <v>112</v>
      </c>
      <c r="CW25" s="18" t="s">
        <v>128</v>
      </c>
      <c r="CX25" s="18" t="s">
        <v>114</v>
      </c>
      <c r="CY25" s="18" t="s">
        <v>115</v>
      </c>
      <c r="CZ25" s="24" t="s">
        <v>129</v>
      </c>
      <c r="DA25" s="78" t="s">
        <v>51</v>
      </c>
      <c r="DB25" s="24" t="s">
        <v>81</v>
      </c>
      <c r="DC25" s="5"/>
      <c r="DD25" s="5"/>
      <c r="DE25" s="5"/>
      <c r="DF25" s="5"/>
      <c r="DG25" s="5"/>
      <c r="DH25" s="5"/>
      <c r="DI25" s="5"/>
      <c r="DJ25" s="5"/>
      <c r="DK25" s="5"/>
      <c r="DL25" s="5"/>
      <c r="DM25" s="5"/>
      <c r="DN25" s="7"/>
      <c r="DO25" s="5"/>
      <c r="DP25" s="5"/>
      <c r="DQ25" s="5"/>
    </row>
    <row r="26" spans="1:128" ht="8.1" customHeight="1" x14ac:dyDescent="0.15">
      <c r="A26" s="1"/>
      <c r="B26" s="1"/>
      <c r="C26" s="1"/>
      <c r="D26" s="1"/>
      <c r="E26" s="190"/>
      <c r="F26" s="190"/>
      <c r="G26" s="185"/>
      <c r="H26" s="185"/>
      <c r="I26" s="185"/>
      <c r="J26" s="185"/>
      <c r="K26" s="185"/>
      <c r="L26" s="185"/>
      <c r="M26" s="185"/>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344"/>
      <c r="AO26" s="254"/>
      <c r="AP26" s="254"/>
      <c r="AQ26" s="254"/>
      <c r="AR26" s="254"/>
      <c r="AS26" s="254"/>
      <c r="AT26" s="254"/>
      <c r="AU26" s="254"/>
      <c r="AV26" s="345"/>
      <c r="AW26" s="345"/>
      <c r="AX26" s="345"/>
      <c r="AY26" s="345"/>
      <c r="AZ26" s="345"/>
      <c r="BA26" s="345"/>
      <c r="BB26" s="345"/>
      <c r="BC26" s="345"/>
      <c r="BD26" s="345"/>
      <c r="BE26" s="345"/>
      <c r="BF26" s="345"/>
      <c r="BG26" s="345"/>
      <c r="BH26" s="345"/>
      <c r="BI26" s="345"/>
      <c r="BJ26" s="345"/>
      <c r="BK26" s="114"/>
      <c r="BL26" s="118"/>
      <c r="BM26" s="349"/>
      <c r="BN26" s="349"/>
      <c r="BO26" s="349"/>
      <c r="BP26" s="349"/>
      <c r="BQ26" s="349"/>
      <c r="BR26" s="349"/>
      <c r="BS26" s="349"/>
      <c r="BT26" s="349"/>
      <c r="BU26" s="349"/>
      <c r="BV26" s="349"/>
      <c r="BW26" s="349"/>
      <c r="BX26" s="349"/>
      <c r="BY26" s="349"/>
      <c r="BZ26" s="120"/>
      <c r="CA26" s="341"/>
      <c r="CB26" s="342"/>
      <c r="CC26" s="342"/>
      <c r="CD26" s="342"/>
      <c r="CE26" s="341"/>
      <c r="CF26" s="341"/>
      <c r="CG26" s="342"/>
      <c r="CH26" s="342"/>
      <c r="CI26" s="342"/>
      <c r="CJ26" s="341"/>
      <c r="CK26" s="341"/>
      <c r="CL26" s="342"/>
      <c r="CM26" s="342"/>
      <c r="CN26" s="342"/>
      <c r="CO26" s="341"/>
      <c r="CP26" s="235"/>
      <c r="CQ26" s="235"/>
      <c r="CR26" s="235"/>
      <c r="CS26" s="1"/>
      <c r="CT26" s="33" t="s">
        <v>130</v>
      </c>
      <c r="CU26" s="25" t="s">
        <v>53</v>
      </c>
      <c r="CV26" s="34" t="s">
        <v>131</v>
      </c>
      <c r="CW26" s="34" t="s">
        <v>132</v>
      </c>
      <c r="CX26" s="25">
        <v>628.29999999999995</v>
      </c>
      <c r="CY26" s="25">
        <v>3.5</v>
      </c>
      <c r="CZ26" s="83"/>
      <c r="DA26" s="79">
        <v>20</v>
      </c>
      <c r="DB26" s="26" t="str">
        <f>CT26&amp;CU26&amp;DA26</f>
        <v>直接式無20</v>
      </c>
      <c r="DC26" s="5"/>
      <c r="DD26" s="5"/>
      <c r="DE26" s="5"/>
      <c r="DF26" s="5"/>
      <c r="DG26" s="5"/>
      <c r="DH26" s="5"/>
      <c r="DI26" s="5"/>
      <c r="DJ26" s="5"/>
      <c r="DK26" s="5"/>
      <c r="DL26" s="5"/>
      <c r="DM26" s="5"/>
      <c r="DN26" s="7"/>
      <c r="DO26" s="5"/>
      <c r="DP26" s="5"/>
      <c r="DQ26" s="5"/>
    </row>
    <row r="27" spans="1:128" ht="8.1" customHeight="1" x14ac:dyDescent="0.15">
      <c r="A27" s="1"/>
      <c r="B27" s="1"/>
      <c r="C27" s="1"/>
      <c r="D27" s="1"/>
      <c r="E27" s="190"/>
      <c r="F27" s="190"/>
      <c r="G27" s="185"/>
      <c r="H27" s="185"/>
      <c r="I27" s="185"/>
      <c r="J27" s="185"/>
      <c r="K27" s="185"/>
      <c r="L27" s="185"/>
      <c r="M27" s="185"/>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112"/>
      <c r="AO27" s="113"/>
      <c r="AP27" s="113"/>
      <c r="AQ27" s="113"/>
      <c r="AR27" s="113"/>
      <c r="AS27" s="113"/>
      <c r="AT27" s="113"/>
      <c r="AU27" s="113"/>
      <c r="AV27" s="52"/>
      <c r="AW27" s="52"/>
      <c r="AX27" s="52"/>
      <c r="AY27" s="52"/>
      <c r="AZ27" s="52"/>
      <c r="BA27" s="52"/>
      <c r="BB27" s="52"/>
      <c r="BC27" s="52"/>
      <c r="BD27" s="52"/>
      <c r="BE27" s="52"/>
      <c r="BF27" s="52"/>
      <c r="BG27" s="52"/>
      <c r="BH27" s="52"/>
      <c r="BI27" s="52"/>
      <c r="BJ27" s="52"/>
      <c r="BK27" s="114"/>
      <c r="BL27" s="109"/>
      <c r="BM27" s="233"/>
      <c r="BN27" s="233"/>
      <c r="BO27" s="233"/>
      <c r="BP27" s="233"/>
      <c r="BQ27" s="233"/>
      <c r="BR27" s="233"/>
      <c r="BS27" s="233"/>
      <c r="BT27" s="233"/>
      <c r="BU27" s="233"/>
      <c r="BV27" s="233"/>
      <c r="BW27" s="233"/>
      <c r="BX27" s="233"/>
      <c r="BY27" s="233"/>
      <c r="BZ27" s="110"/>
      <c r="CA27" s="341"/>
      <c r="CB27" s="342"/>
      <c r="CC27" s="342"/>
      <c r="CD27" s="342"/>
      <c r="CE27" s="341"/>
      <c r="CF27" s="341"/>
      <c r="CG27" s="342"/>
      <c r="CH27" s="342"/>
      <c r="CI27" s="342"/>
      <c r="CJ27" s="341"/>
      <c r="CK27" s="341"/>
      <c r="CL27" s="342"/>
      <c r="CM27" s="342"/>
      <c r="CN27" s="342"/>
      <c r="CO27" s="341"/>
      <c r="CP27" s="235"/>
      <c r="CQ27" s="235"/>
      <c r="CR27" s="235"/>
      <c r="CS27" s="1"/>
      <c r="CT27" s="21" t="s">
        <v>130</v>
      </c>
      <c r="CU27" s="27" t="s">
        <v>53</v>
      </c>
      <c r="CV27" s="32" t="s">
        <v>136</v>
      </c>
      <c r="CW27" s="32" t="s">
        <v>137</v>
      </c>
      <c r="CX27" s="27">
        <v>530.1</v>
      </c>
      <c r="CY27" s="27">
        <v>3.5</v>
      </c>
      <c r="CZ27" s="84"/>
      <c r="DA27" s="80">
        <v>30</v>
      </c>
      <c r="DB27" s="28" t="str">
        <f t="shared" ref="DB27:DB36" si="0">CT27&amp;CU27&amp;DA27</f>
        <v>直接式無30</v>
      </c>
      <c r="DC27" s="5"/>
      <c r="DD27" s="5"/>
      <c r="DE27" s="5"/>
      <c r="DF27" s="5"/>
      <c r="DG27" s="5"/>
      <c r="DH27" s="5"/>
      <c r="DI27" s="5"/>
      <c r="DJ27" s="5"/>
      <c r="DK27" s="5"/>
      <c r="DL27" s="5"/>
      <c r="DM27" s="5"/>
      <c r="DN27" s="7"/>
      <c r="DO27" s="5"/>
      <c r="DP27" s="5"/>
      <c r="DQ27" s="5"/>
    </row>
    <row r="28" spans="1:128" ht="8.1" customHeight="1" x14ac:dyDescent="0.15">
      <c r="A28" s="1"/>
      <c r="B28" s="1"/>
      <c r="C28" s="1"/>
      <c r="D28" s="1"/>
      <c r="E28" s="190"/>
      <c r="F28" s="190"/>
      <c r="G28" s="185"/>
      <c r="H28" s="185"/>
      <c r="I28" s="185"/>
      <c r="J28" s="185"/>
      <c r="K28" s="185"/>
      <c r="L28" s="185"/>
      <c r="M28" s="185"/>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115"/>
      <c r="AO28" s="116"/>
      <c r="AP28" s="116"/>
      <c r="AQ28" s="116"/>
      <c r="AR28" s="116"/>
      <c r="AS28" s="116"/>
      <c r="AT28" s="116"/>
      <c r="AU28" s="116"/>
      <c r="AV28" s="53"/>
      <c r="AW28" s="53"/>
      <c r="AX28" s="53"/>
      <c r="AY28" s="53"/>
      <c r="AZ28" s="53"/>
      <c r="BA28" s="53"/>
      <c r="BB28" s="53"/>
      <c r="BC28" s="53"/>
      <c r="BD28" s="53"/>
      <c r="BE28" s="53"/>
      <c r="BF28" s="53"/>
      <c r="BG28" s="53"/>
      <c r="BH28" s="53"/>
      <c r="BI28" s="53"/>
      <c r="BJ28" s="53"/>
      <c r="BK28" s="117"/>
      <c r="BL28" s="96"/>
      <c r="BM28" s="234"/>
      <c r="BN28" s="234"/>
      <c r="BO28" s="234"/>
      <c r="BP28" s="234"/>
      <c r="BQ28" s="234"/>
      <c r="BR28" s="234"/>
      <c r="BS28" s="234"/>
      <c r="BT28" s="234"/>
      <c r="BU28" s="234"/>
      <c r="BV28" s="234"/>
      <c r="BW28" s="234"/>
      <c r="BX28" s="234"/>
      <c r="BY28" s="234"/>
      <c r="BZ28" s="97"/>
      <c r="CA28" s="341"/>
      <c r="CB28" s="341"/>
      <c r="CC28" s="341"/>
      <c r="CD28" s="341"/>
      <c r="CE28" s="341"/>
      <c r="CF28" s="341"/>
      <c r="CG28" s="341"/>
      <c r="CH28" s="341"/>
      <c r="CI28" s="341"/>
      <c r="CJ28" s="341"/>
      <c r="CK28" s="341"/>
      <c r="CL28" s="341"/>
      <c r="CM28" s="341"/>
      <c r="CN28" s="341"/>
      <c r="CO28" s="341"/>
      <c r="CP28" s="235"/>
      <c r="CQ28" s="235"/>
      <c r="CR28" s="235"/>
      <c r="CS28" s="1"/>
      <c r="CT28" s="21" t="s">
        <v>130</v>
      </c>
      <c r="CU28" s="27" t="s">
        <v>53</v>
      </c>
      <c r="CV28" s="32" t="s">
        <v>154</v>
      </c>
      <c r="CW28" s="32" t="s">
        <v>155</v>
      </c>
      <c r="CX28" s="27">
        <v>552.1</v>
      </c>
      <c r="CY28" s="27">
        <v>3.8</v>
      </c>
      <c r="CZ28" s="84"/>
      <c r="DA28" s="80">
        <v>45</v>
      </c>
      <c r="DB28" s="28" t="str">
        <f t="shared" si="0"/>
        <v>直接式無45</v>
      </c>
      <c r="DC28" s="5"/>
      <c r="DD28" s="5"/>
      <c r="DE28" s="5"/>
      <c r="DF28" s="5"/>
      <c r="DG28" s="5"/>
      <c r="DH28" s="5"/>
      <c r="DI28" s="5"/>
      <c r="DJ28" s="5"/>
      <c r="DK28" s="5"/>
      <c r="DL28" s="5"/>
      <c r="DM28" s="5"/>
      <c r="DN28" s="7"/>
      <c r="DO28" s="5"/>
      <c r="DP28" s="5"/>
      <c r="DQ28" s="5"/>
    </row>
    <row r="29" spans="1:128" ht="8.1" customHeight="1" x14ac:dyDescent="0.15">
      <c r="A29" s="1"/>
      <c r="B29" s="1"/>
      <c r="C29" s="1"/>
      <c r="D29" s="1"/>
      <c r="E29" s="190" t="s">
        <v>133</v>
      </c>
      <c r="F29" s="190"/>
      <c r="G29" s="322" t="s">
        <v>34</v>
      </c>
      <c r="H29" s="322"/>
      <c r="I29" s="322"/>
      <c r="J29" s="322"/>
      <c r="K29" s="322"/>
      <c r="L29" s="322"/>
      <c r="M29" s="322"/>
      <c r="N29" s="185" t="s">
        <v>21</v>
      </c>
      <c r="O29" s="185"/>
      <c r="P29" s="185"/>
      <c r="Q29" s="185"/>
      <c r="R29" s="185"/>
      <c r="S29" s="185"/>
      <c r="T29" s="185"/>
      <c r="U29" s="185"/>
      <c r="V29" s="185"/>
      <c r="W29" s="185"/>
      <c r="X29" s="185"/>
      <c r="Y29" s="185"/>
      <c r="Z29" s="185" t="s">
        <v>55</v>
      </c>
      <c r="AA29" s="185"/>
      <c r="AB29" s="185"/>
      <c r="AC29" s="185"/>
      <c r="AD29" s="185"/>
      <c r="AE29" s="185"/>
      <c r="AF29" s="185"/>
      <c r="AG29" s="185"/>
      <c r="AH29" s="185"/>
      <c r="AI29" s="185"/>
      <c r="AJ29" s="185"/>
      <c r="AK29" s="185"/>
      <c r="AL29" s="185"/>
      <c r="AM29" s="185"/>
      <c r="AN29" s="193" t="s">
        <v>134</v>
      </c>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5"/>
      <c r="BL29" s="94"/>
      <c r="BM29" s="106"/>
      <c r="BN29" s="106"/>
      <c r="BO29" s="106"/>
      <c r="BP29" s="106"/>
      <c r="BQ29" s="106"/>
      <c r="BR29" s="106"/>
      <c r="BS29" s="106"/>
      <c r="BT29" s="106"/>
      <c r="BU29" s="106"/>
      <c r="BV29" s="106"/>
      <c r="BW29" s="106"/>
      <c r="BX29" s="106"/>
      <c r="BY29" s="106"/>
      <c r="BZ29" s="107"/>
      <c r="CA29" s="212" t="str">
        <f>IF(OR(BM32=DQ30,BM32=""),"",IF(AT32=BM32,"〇",""))</f>
        <v/>
      </c>
      <c r="CB29" s="212"/>
      <c r="CC29" s="212"/>
      <c r="CD29" s="212"/>
      <c r="CE29" s="212"/>
      <c r="CF29" s="212" t="s">
        <v>123</v>
      </c>
      <c r="CG29" s="212"/>
      <c r="CH29" s="212"/>
      <c r="CI29" s="212"/>
      <c r="CJ29" s="212"/>
      <c r="CK29" s="212" t="str">
        <f>IF(OR(BM32=DQ30,BM32=""),"",IF(NOT(AT32=BM32),"〇",""))</f>
        <v/>
      </c>
      <c r="CL29" s="212"/>
      <c r="CM29" s="212"/>
      <c r="CN29" s="212"/>
      <c r="CO29" s="212"/>
      <c r="CP29" s="235" t="s">
        <v>135</v>
      </c>
      <c r="CQ29" s="235"/>
      <c r="CR29" s="235"/>
      <c r="CS29" s="1"/>
      <c r="CT29" s="21" t="s">
        <v>130</v>
      </c>
      <c r="CU29" s="27" t="s">
        <v>82</v>
      </c>
      <c r="CV29" s="32" t="s">
        <v>131</v>
      </c>
      <c r="CW29" s="32" t="s">
        <v>167</v>
      </c>
      <c r="CX29" s="27">
        <v>628.29999999999995</v>
      </c>
      <c r="CY29" s="27">
        <v>3.5</v>
      </c>
      <c r="CZ29" s="84" t="s">
        <v>168</v>
      </c>
      <c r="DA29" s="80">
        <v>20</v>
      </c>
      <c r="DB29" s="28" t="str">
        <f t="shared" si="0"/>
        <v>直接式有20</v>
      </c>
      <c r="DC29" s="5"/>
      <c r="DD29" s="5"/>
      <c r="DE29" s="5"/>
      <c r="DF29" s="5"/>
      <c r="DG29" s="5"/>
      <c r="DH29" s="5"/>
      <c r="DI29" s="5"/>
      <c r="DJ29" s="5"/>
      <c r="DK29" s="5"/>
      <c r="DL29" s="5"/>
      <c r="DM29" s="5"/>
      <c r="DN29" s="7"/>
      <c r="DO29" s="5"/>
      <c r="DP29" s="5"/>
      <c r="DQ29" s="5"/>
    </row>
    <row r="30" spans="1:128" ht="8.1" customHeight="1" thickBot="1" x14ac:dyDescent="0.2">
      <c r="A30" s="1"/>
      <c r="B30" s="1"/>
      <c r="C30" s="1"/>
      <c r="D30" s="1"/>
      <c r="E30" s="190"/>
      <c r="F30" s="190"/>
      <c r="G30" s="322"/>
      <c r="H30" s="322"/>
      <c r="I30" s="322"/>
      <c r="J30" s="322"/>
      <c r="K30" s="322"/>
      <c r="L30" s="322"/>
      <c r="M30" s="322"/>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0"/>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2"/>
      <c r="BL30" s="118"/>
      <c r="BM30" s="333" t="s">
        <v>58</v>
      </c>
      <c r="BN30" s="333"/>
      <c r="BO30" s="333"/>
      <c r="BP30" s="333"/>
      <c r="BQ30" s="333"/>
      <c r="BR30" s="333"/>
      <c r="BS30" s="333"/>
      <c r="BT30" s="333"/>
      <c r="BU30" s="333"/>
      <c r="BV30" s="333"/>
      <c r="BW30" s="333"/>
      <c r="BX30" s="333"/>
      <c r="BY30" s="333"/>
      <c r="BZ30" s="120"/>
      <c r="CA30" s="212"/>
      <c r="CB30" s="212"/>
      <c r="CC30" s="212"/>
      <c r="CD30" s="212"/>
      <c r="CE30" s="212"/>
      <c r="CF30" s="212"/>
      <c r="CG30" s="212"/>
      <c r="CH30" s="212"/>
      <c r="CI30" s="212"/>
      <c r="CJ30" s="212"/>
      <c r="CK30" s="212"/>
      <c r="CL30" s="212"/>
      <c r="CM30" s="212"/>
      <c r="CN30" s="212"/>
      <c r="CO30" s="212"/>
      <c r="CP30" s="235"/>
      <c r="CQ30" s="235"/>
      <c r="CR30" s="235"/>
      <c r="CS30" s="1"/>
      <c r="CT30" s="19" t="s">
        <v>130</v>
      </c>
      <c r="CU30" s="16" t="s">
        <v>82</v>
      </c>
      <c r="CV30" s="20" t="s">
        <v>136</v>
      </c>
      <c r="CW30" s="20" t="s">
        <v>173</v>
      </c>
      <c r="CX30" s="16">
        <v>633.70000000000005</v>
      </c>
      <c r="CY30" s="16">
        <v>3.6</v>
      </c>
      <c r="CZ30" s="85" t="s">
        <v>168</v>
      </c>
      <c r="DA30" s="81">
        <v>30</v>
      </c>
      <c r="DB30" s="29" t="str">
        <f t="shared" si="0"/>
        <v>直接式有30</v>
      </c>
      <c r="DC30" s="5"/>
      <c r="DD30" s="3" t="s">
        <v>138</v>
      </c>
      <c r="DE30" s="3"/>
      <c r="DF30" s="3"/>
      <c r="DG30" s="3"/>
      <c r="DH30" s="3"/>
      <c r="DI30" s="3" t="s">
        <v>139</v>
      </c>
      <c r="DJ30" s="3" t="s">
        <v>140</v>
      </c>
      <c r="DK30" s="3" t="s">
        <v>124</v>
      </c>
      <c r="DL30" s="5"/>
      <c r="DM30" s="5"/>
      <c r="DN30" s="3" t="s">
        <v>141</v>
      </c>
      <c r="DO30" s="3" t="s">
        <v>30</v>
      </c>
      <c r="DP30" s="8" t="s">
        <v>21</v>
      </c>
      <c r="DQ30" s="3" t="s">
        <v>142</v>
      </c>
      <c r="DR30" s="98" t="s">
        <v>143</v>
      </c>
      <c r="DS30" s="98" t="s">
        <v>144</v>
      </c>
      <c r="DT30" s="98" t="s">
        <v>145</v>
      </c>
      <c r="DU30" s="283" t="s">
        <v>146</v>
      </c>
      <c r="DV30" s="284"/>
      <c r="DW30" s="285"/>
      <c r="DX30" s="98" t="s">
        <v>141</v>
      </c>
    </row>
    <row r="31" spans="1:128" ht="8.1" customHeight="1" x14ac:dyDescent="0.15">
      <c r="A31" s="1"/>
      <c r="B31" s="1"/>
      <c r="C31" s="1"/>
      <c r="D31" s="1"/>
      <c r="E31" s="190"/>
      <c r="F31" s="190"/>
      <c r="G31" s="322"/>
      <c r="H31" s="322"/>
      <c r="I31" s="322"/>
      <c r="J31" s="322"/>
      <c r="K31" s="322"/>
      <c r="L31" s="322"/>
      <c r="M31" s="322"/>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0"/>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2"/>
      <c r="BL31" s="118"/>
      <c r="BM31" s="333"/>
      <c r="BN31" s="333"/>
      <c r="BO31" s="333"/>
      <c r="BP31" s="333"/>
      <c r="BQ31" s="333"/>
      <c r="BR31" s="333"/>
      <c r="BS31" s="333"/>
      <c r="BT31" s="333"/>
      <c r="BU31" s="333"/>
      <c r="BV31" s="333"/>
      <c r="BW31" s="333"/>
      <c r="BX31" s="333"/>
      <c r="BY31" s="333"/>
      <c r="BZ31" s="120"/>
      <c r="CA31" s="212"/>
      <c r="CB31" s="212"/>
      <c r="CC31" s="212"/>
      <c r="CD31" s="212"/>
      <c r="CE31" s="212"/>
      <c r="CF31" s="212"/>
      <c r="CG31" s="212"/>
      <c r="CH31" s="212"/>
      <c r="CI31" s="212"/>
      <c r="CJ31" s="212"/>
      <c r="CK31" s="212"/>
      <c r="CL31" s="212"/>
      <c r="CM31" s="212"/>
      <c r="CN31" s="212"/>
      <c r="CO31" s="212"/>
      <c r="CP31" s="235"/>
      <c r="CQ31" s="235"/>
      <c r="CR31" s="235"/>
      <c r="CS31" s="1"/>
      <c r="CT31" s="33" t="s">
        <v>176</v>
      </c>
      <c r="CU31" s="25" t="s">
        <v>53</v>
      </c>
      <c r="CV31" s="34" t="s">
        <v>131</v>
      </c>
      <c r="CW31" s="34" t="s">
        <v>177</v>
      </c>
      <c r="CX31" s="25">
        <v>706.9</v>
      </c>
      <c r="CY31" s="25">
        <v>3.7</v>
      </c>
      <c r="CZ31" s="83" t="s">
        <v>178</v>
      </c>
      <c r="DA31" s="79">
        <v>20</v>
      </c>
      <c r="DB31" s="26" t="str">
        <f t="shared" si="0"/>
        <v>間接式無20</v>
      </c>
      <c r="DC31" s="5"/>
      <c r="DD31" s="3" t="s">
        <v>147</v>
      </c>
      <c r="DE31" s="3" t="s">
        <v>33</v>
      </c>
      <c r="DF31" s="3">
        <v>1</v>
      </c>
      <c r="DG31" s="3">
        <v>1</v>
      </c>
      <c r="DH31" s="3">
        <v>1</v>
      </c>
      <c r="DI31" s="3"/>
      <c r="DJ31" s="3"/>
      <c r="DK31" s="3" t="s">
        <v>105</v>
      </c>
      <c r="DL31" s="5"/>
      <c r="DM31" s="5"/>
      <c r="DN31" s="3" t="s">
        <v>148</v>
      </c>
      <c r="DO31" s="3" t="s">
        <v>149</v>
      </c>
      <c r="DP31" s="8" t="s">
        <v>150</v>
      </c>
      <c r="DQ31" s="3" t="s">
        <v>151</v>
      </c>
      <c r="DS31" s="98" t="s">
        <v>152</v>
      </c>
      <c r="DT31" s="98">
        <v>300</v>
      </c>
      <c r="DU31" s="98" t="s">
        <v>153</v>
      </c>
      <c r="DV31" s="98">
        <v>-75</v>
      </c>
      <c r="DW31" s="98">
        <v>75</v>
      </c>
      <c r="DX31" s="98" t="s">
        <v>148</v>
      </c>
    </row>
    <row r="32" spans="1:128" ht="8.1" customHeight="1" x14ac:dyDescent="0.15">
      <c r="A32" s="1"/>
      <c r="B32" s="1"/>
      <c r="C32" s="1"/>
      <c r="D32" s="1"/>
      <c r="E32" s="190"/>
      <c r="F32" s="190"/>
      <c r="G32" s="322"/>
      <c r="H32" s="322"/>
      <c r="I32" s="322"/>
      <c r="J32" s="322"/>
      <c r="K32" s="322"/>
      <c r="L32" s="322"/>
      <c r="M32" s="322"/>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25"/>
      <c r="AO32" s="126"/>
      <c r="AP32" s="231" t="s">
        <v>35</v>
      </c>
      <c r="AQ32" s="231"/>
      <c r="AR32" s="231"/>
      <c r="AS32" s="231"/>
      <c r="AT32" s="339" t="str">
        <f>IF(AP7="","?",VLOOKUP(AP7,DO30:DX32,3,FALSE))</f>
        <v>プログラム型式</v>
      </c>
      <c r="AU32" s="339"/>
      <c r="AV32" s="339"/>
      <c r="AW32" s="339"/>
      <c r="AX32" s="339"/>
      <c r="AY32" s="339"/>
      <c r="AZ32" s="339"/>
      <c r="BA32" s="339"/>
      <c r="BB32" s="339"/>
      <c r="BC32" s="339"/>
      <c r="BD32" s="339"/>
      <c r="BE32" s="339"/>
      <c r="BF32" s="339"/>
      <c r="BG32" s="126"/>
      <c r="BH32" s="126"/>
      <c r="BI32" s="126"/>
      <c r="BJ32" s="126"/>
      <c r="BK32" s="127"/>
      <c r="BL32" s="129"/>
      <c r="BM32" s="233"/>
      <c r="BN32" s="233"/>
      <c r="BO32" s="233"/>
      <c r="BP32" s="233"/>
      <c r="BQ32" s="233"/>
      <c r="BR32" s="233"/>
      <c r="BS32" s="233"/>
      <c r="BT32" s="233"/>
      <c r="BU32" s="233"/>
      <c r="BV32" s="233"/>
      <c r="BW32" s="233"/>
      <c r="BX32" s="233"/>
      <c r="BY32" s="233"/>
      <c r="BZ32" s="130"/>
      <c r="CA32" s="212"/>
      <c r="CB32" s="212"/>
      <c r="CC32" s="212"/>
      <c r="CD32" s="212"/>
      <c r="CE32" s="212"/>
      <c r="CF32" s="212"/>
      <c r="CG32" s="212"/>
      <c r="CH32" s="212"/>
      <c r="CI32" s="212"/>
      <c r="CJ32" s="212"/>
      <c r="CK32" s="212"/>
      <c r="CL32" s="212"/>
      <c r="CM32" s="212"/>
      <c r="CN32" s="212"/>
      <c r="CO32" s="212"/>
      <c r="CP32" s="235"/>
      <c r="CQ32" s="235"/>
      <c r="CR32" s="235"/>
      <c r="CS32" s="1"/>
      <c r="CT32" s="21" t="s">
        <v>176</v>
      </c>
      <c r="CU32" s="27" t="s">
        <v>53</v>
      </c>
      <c r="CV32" s="32" t="s">
        <v>136</v>
      </c>
      <c r="CW32" s="32" t="s">
        <v>180</v>
      </c>
      <c r="CX32" s="27">
        <v>678.6</v>
      </c>
      <c r="CY32" s="27">
        <v>3.8</v>
      </c>
      <c r="CZ32" s="84" t="s">
        <v>178</v>
      </c>
      <c r="DA32" s="80">
        <v>30</v>
      </c>
      <c r="DB32" s="28" t="str">
        <f t="shared" si="0"/>
        <v>間接式無30</v>
      </c>
      <c r="DC32" s="5"/>
      <c r="DD32" s="3" t="s">
        <v>156</v>
      </c>
      <c r="DE32" s="3"/>
      <c r="DF32" s="3">
        <v>2</v>
      </c>
      <c r="DG32" s="3">
        <v>2</v>
      </c>
      <c r="DH32" s="3">
        <v>2</v>
      </c>
      <c r="DI32" s="3"/>
      <c r="DJ32" s="3"/>
      <c r="DK32" s="3" t="s">
        <v>157</v>
      </c>
      <c r="DL32" s="5"/>
      <c r="DM32" s="5"/>
      <c r="DN32" s="3" t="s">
        <v>158</v>
      </c>
      <c r="DO32" s="3" t="s">
        <v>159</v>
      </c>
      <c r="DP32" s="8" t="s">
        <v>160</v>
      </c>
      <c r="DQ32" s="3" t="s">
        <v>151</v>
      </c>
      <c r="DR32" s="98"/>
      <c r="DS32" s="98" t="s">
        <v>152</v>
      </c>
      <c r="DT32" s="98">
        <v>300</v>
      </c>
      <c r="DU32" s="98" t="s">
        <v>153</v>
      </c>
      <c r="DV32" s="98">
        <v>-75</v>
      </c>
      <c r="DW32" s="98">
        <v>75</v>
      </c>
      <c r="DX32" s="98" t="s">
        <v>158</v>
      </c>
    </row>
    <row r="33" spans="1:128" ht="8.1" customHeight="1" x14ac:dyDescent="0.15">
      <c r="A33" s="1"/>
      <c r="B33" s="1"/>
      <c r="C33" s="1"/>
      <c r="D33" s="1"/>
      <c r="E33" s="190"/>
      <c r="F33" s="190"/>
      <c r="G33" s="322"/>
      <c r="H33" s="322"/>
      <c r="I33" s="322"/>
      <c r="J33" s="322"/>
      <c r="K33" s="322"/>
      <c r="L33" s="322"/>
      <c r="M33" s="322"/>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62"/>
      <c r="AO33" s="128"/>
      <c r="AP33" s="232"/>
      <c r="AQ33" s="232"/>
      <c r="AR33" s="232"/>
      <c r="AS33" s="232"/>
      <c r="AT33" s="340"/>
      <c r="AU33" s="340"/>
      <c r="AV33" s="340"/>
      <c r="AW33" s="340"/>
      <c r="AX33" s="340"/>
      <c r="AY33" s="340"/>
      <c r="AZ33" s="340"/>
      <c r="BA33" s="340"/>
      <c r="BB33" s="340"/>
      <c r="BC33" s="340"/>
      <c r="BD33" s="340"/>
      <c r="BE33" s="340"/>
      <c r="BF33" s="340"/>
      <c r="BG33" s="108"/>
      <c r="BH33" s="128"/>
      <c r="BI33" s="128"/>
      <c r="BJ33" s="128"/>
      <c r="BK33" s="63"/>
      <c r="BL33" s="62"/>
      <c r="BM33" s="234"/>
      <c r="BN33" s="234"/>
      <c r="BO33" s="234"/>
      <c r="BP33" s="234"/>
      <c r="BQ33" s="234"/>
      <c r="BR33" s="234"/>
      <c r="BS33" s="234"/>
      <c r="BT33" s="234"/>
      <c r="BU33" s="234"/>
      <c r="BV33" s="234"/>
      <c r="BW33" s="234"/>
      <c r="BX33" s="234"/>
      <c r="BY33" s="234"/>
      <c r="BZ33" s="63"/>
      <c r="CA33" s="212"/>
      <c r="CB33" s="212"/>
      <c r="CC33" s="212"/>
      <c r="CD33" s="212"/>
      <c r="CE33" s="212"/>
      <c r="CF33" s="212"/>
      <c r="CG33" s="212"/>
      <c r="CH33" s="212"/>
      <c r="CI33" s="212"/>
      <c r="CJ33" s="212"/>
      <c r="CK33" s="212"/>
      <c r="CL33" s="212"/>
      <c r="CM33" s="212"/>
      <c r="CN33" s="212"/>
      <c r="CO33" s="212"/>
      <c r="CP33" s="235"/>
      <c r="CQ33" s="235"/>
      <c r="CR33" s="235"/>
      <c r="CS33" s="1"/>
      <c r="CT33" s="21" t="s">
        <v>176</v>
      </c>
      <c r="CU33" s="27" t="s">
        <v>53</v>
      </c>
      <c r="CV33" s="32" t="s">
        <v>154</v>
      </c>
      <c r="CW33" s="32" t="s">
        <v>182</v>
      </c>
      <c r="CX33" s="27">
        <v>604.79999999999995</v>
      </c>
      <c r="CY33" s="27">
        <v>3.7</v>
      </c>
      <c r="CZ33" s="84"/>
      <c r="DA33" s="80">
        <v>45</v>
      </c>
      <c r="DB33" s="28" t="str">
        <f t="shared" si="0"/>
        <v>間接式無45</v>
      </c>
      <c r="DC33" s="5"/>
      <c r="DD33" s="3" t="s">
        <v>161</v>
      </c>
      <c r="DE33" s="3"/>
      <c r="DF33" s="3">
        <v>3</v>
      </c>
      <c r="DG33" s="3">
        <v>3</v>
      </c>
      <c r="DH33" s="3">
        <v>3</v>
      </c>
      <c r="DI33" s="3"/>
      <c r="DJ33" s="3"/>
      <c r="DK33" s="5"/>
      <c r="DL33" s="5"/>
      <c r="DM33" s="5"/>
      <c r="DN33" s="3"/>
      <c r="DO33" s="3"/>
      <c r="DP33" s="3"/>
      <c r="DQ33" s="3"/>
      <c r="DR33" s="98"/>
      <c r="DS33" s="98"/>
      <c r="DT33" s="98"/>
      <c r="DU33" s="98"/>
      <c r="DV33" s="98"/>
      <c r="DW33" s="98"/>
      <c r="DX33" s="98"/>
    </row>
    <row r="34" spans="1:128" ht="8.1" customHeight="1" x14ac:dyDescent="0.15">
      <c r="A34" s="1"/>
      <c r="B34" s="1"/>
      <c r="C34" s="1"/>
      <c r="D34" s="1"/>
      <c r="E34" s="190"/>
      <c r="F34" s="190"/>
      <c r="G34" s="322"/>
      <c r="H34" s="322"/>
      <c r="I34" s="322"/>
      <c r="J34" s="322"/>
      <c r="K34" s="322"/>
      <c r="L34" s="322"/>
      <c r="M34" s="322"/>
      <c r="N34" s="185" t="s">
        <v>162</v>
      </c>
      <c r="O34" s="185"/>
      <c r="P34" s="185"/>
      <c r="Q34" s="185"/>
      <c r="R34" s="185"/>
      <c r="S34" s="185"/>
      <c r="T34" s="185"/>
      <c r="U34" s="185"/>
      <c r="V34" s="185"/>
      <c r="W34" s="185"/>
      <c r="X34" s="185"/>
      <c r="Y34" s="185"/>
      <c r="Z34" s="185" t="s">
        <v>163</v>
      </c>
      <c r="AA34" s="185"/>
      <c r="AB34" s="185"/>
      <c r="AC34" s="185"/>
      <c r="AD34" s="185"/>
      <c r="AE34" s="185"/>
      <c r="AF34" s="185"/>
      <c r="AG34" s="185"/>
      <c r="AH34" s="185"/>
      <c r="AI34" s="185"/>
      <c r="AJ34" s="185"/>
      <c r="AK34" s="185"/>
      <c r="AL34" s="185"/>
      <c r="AM34" s="185"/>
      <c r="AN34" s="193" t="s">
        <v>164</v>
      </c>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5"/>
      <c r="BL34" s="334" t="s">
        <v>165</v>
      </c>
      <c r="BM34" s="335"/>
      <c r="BN34" s="335"/>
      <c r="BO34" s="335"/>
      <c r="BP34" s="335"/>
      <c r="BQ34" s="335"/>
      <c r="BR34" s="335"/>
      <c r="BS34" s="335"/>
      <c r="BT34" s="335"/>
      <c r="BU34" s="335"/>
      <c r="BV34" s="335"/>
      <c r="BW34" s="335"/>
      <c r="BX34" s="335"/>
      <c r="BY34" s="335"/>
      <c r="BZ34" s="336"/>
      <c r="CA34" s="212" t="str">
        <f>IF(DX60="1:指摘なし","〇","")</f>
        <v/>
      </c>
      <c r="CB34" s="212"/>
      <c r="CC34" s="212"/>
      <c r="CD34" s="212"/>
      <c r="CE34" s="212"/>
      <c r="CF34" s="212" t="s">
        <v>20</v>
      </c>
      <c r="CG34" s="212"/>
      <c r="CH34" s="212"/>
      <c r="CI34" s="212"/>
      <c r="CJ34" s="212"/>
      <c r="CK34" s="212" t="str">
        <f>IF(DX60="3:要是正","〇","")</f>
        <v/>
      </c>
      <c r="CL34" s="212"/>
      <c r="CM34" s="212"/>
      <c r="CN34" s="212"/>
      <c r="CO34" s="212"/>
      <c r="CP34" s="235" t="s">
        <v>166</v>
      </c>
      <c r="CQ34" s="235"/>
      <c r="CR34" s="235"/>
      <c r="CS34" s="1"/>
      <c r="CT34" s="21" t="s">
        <v>176</v>
      </c>
      <c r="CU34" s="27" t="s">
        <v>53</v>
      </c>
      <c r="CV34" s="32" t="s">
        <v>185</v>
      </c>
      <c r="CW34" s="32" t="s">
        <v>186</v>
      </c>
      <c r="CX34" s="27">
        <v>471.2</v>
      </c>
      <c r="CY34" s="27">
        <v>3.3</v>
      </c>
      <c r="CZ34" s="84"/>
      <c r="DA34" s="80">
        <v>60</v>
      </c>
      <c r="DB34" s="28" t="str">
        <f t="shared" si="0"/>
        <v>間接式無60</v>
      </c>
      <c r="DC34" s="5"/>
      <c r="DD34" s="3"/>
      <c r="DE34" s="3" t="s">
        <v>33</v>
      </c>
      <c r="DF34" s="3">
        <v>4</v>
      </c>
      <c r="DG34" s="3">
        <v>4</v>
      </c>
      <c r="DH34" s="3">
        <v>4</v>
      </c>
      <c r="DI34" s="3"/>
      <c r="DJ34" s="3"/>
      <c r="DK34" s="5"/>
      <c r="DL34" s="5"/>
      <c r="DM34" s="5"/>
      <c r="DN34" s="3"/>
      <c r="DO34" s="3"/>
      <c r="DP34" s="3"/>
      <c r="DQ34" s="3"/>
      <c r="DR34" s="98"/>
      <c r="DS34" s="98"/>
      <c r="DT34" s="98"/>
      <c r="DU34" s="98"/>
      <c r="DV34" s="98"/>
      <c r="DW34" s="98"/>
      <c r="DX34" s="98"/>
    </row>
    <row r="35" spans="1:128" ht="8.1" customHeight="1" x14ac:dyDescent="0.15">
      <c r="A35" s="1"/>
      <c r="B35" s="1"/>
      <c r="C35" s="1"/>
      <c r="D35" s="1"/>
      <c r="E35" s="190"/>
      <c r="F35" s="190"/>
      <c r="G35" s="322"/>
      <c r="H35" s="322"/>
      <c r="I35" s="322"/>
      <c r="J35" s="322"/>
      <c r="K35" s="322"/>
      <c r="L35" s="322"/>
      <c r="M35" s="322"/>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0"/>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2"/>
      <c r="BL35" s="337"/>
      <c r="BM35" s="333"/>
      <c r="BN35" s="333"/>
      <c r="BO35" s="333"/>
      <c r="BP35" s="333"/>
      <c r="BQ35" s="333"/>
      <c r="BR35" s="333"/>
      <c r="BS35" s="333"/>
      <c r="BT35" s="333"/>
      <c r="BU35" s="333"/>
      <c r="BV35" s="333"/>
      <c r="BW35" s="333"/>
      <c r="BX35" s="333"/>
      <c r="BY35" s="333"/>
      <c r="BZ35" s="338"/>
      <c r="CA35" s="212"/>
      <c r="CB35" s="212"/>
      <c r="CC35" s="212"/>
      <c r="CD35" s="212"/>
      <c r="CE35" s="212"/>
      <c r="CF35" s="212"/>
      <c r="CG35" s="212"/>
      <c r="CH35" s="212"/>
      <c r="CI35" s="212"/>
      <c r="CJ35" s="212"/>
      <c r="CK35" s="212"/>
      <c r="CL35" s="212"/>
      <c r="CM35" s="212"/>
      <c r="CN35" s="212"/>
      <c r="CO35" s="212"/>
      <c r="CP35" s="235"/>
      <c r="CQ35" s="235"/>
      <c r="CR35" s="235"/>
      <c r="CS35"/>
      <c r="CT35" s="21" t="s">
        <v>176</v>
      </c>
      <c r="CU35" s="27" t="s">
        <v>82</v>
      </c>
      <c r="CV35" s="32" t="s">
        <v>131</v>
      </c>
      <c r="CW35" s="32" t="s">
        <v>187</v>
      </c>
      <c r="CX35" s="27">
        <v>706.9</v>
      </c>
      <c r="CY35" s="27">
        <v>3.6</v>
      </c>
      <c r="CZ35" s="84" t="s">
        <v>188</v>
      </c>
      <c r="DA35" s="80">
        <v>20</v>
      </c>
      <c r="DB35" s="28" t="str">
        <f t="shared" si="0"/>
        <v>間接式有20</v>
      </c>
      <c r="DC35" s="5"/>
      <c r="DD35" s="5"/>
      <c r="DE35" s="3" t="s">
        <v>123</v>
      </c>
      <c r="DF35" s="3">
        <v>5</v>
      </c>
      <c r="DG35" s="3">
        <v>5</v>
      </c>
      <c r="DH35" s="3">
        <v>5</v>
      </c>
      <c r="DI35" s="3"/>
      <c r="DJ35" s="3"/>
      <c r="DK35" s="5" t="s">
        <v>169</v>
      </c>
      <c r="DL35" s="5"/>
      <c r="DM35" s="5"/>
      <c r="DN35" s="3"/>
      <c r="DO35" s="3"/>
      <c r="DP35" s="8"/>
      <c r="DQ35" s="3"/>
      <c r="DR35" s="98"/>
      <c r="DS35" s="98"/>
      <c r="DT35" s="98"/>
      <c r="DU35" s="98"/>
      <c r="DV35" s="98"/>
      <c r="DW35" s="98"/>
      <c r="DX35" s="98"/>
    </row>
    <row r="36" spans="1:128" ht="8.1" customHeight="1" thickBot="1" x14ac:dyDescent="0.2">
      <c r="A36" s="1"/>
      <c r="B36" s="1"/>
      <c r="C36" s="1"/>
      <c r="D36" s="1"/>
      <c r="E36" s="190"/>
      <c r="F36" s="190"/>
      <c r="G36" s="322"/>
      <c r="H36" s="322"/>
      <c r="I36" s="322"/>
      <c r="J36" s="322"/>
      <c r="K36" s="322"/>
      <c r="L36" s="322"/>
      <c r="M36" s="322"/>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0"/>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2"/>
      <c r="BL36" s="302" t="s">
        <v>170</v>
      </c>
      <c r="BM36" s="231"/>
      <c r="BN36" s="231"/>
      <c r="BO36" s="231"/>
      <c r="BP36" s="233"/>
      <c r="BQ36" s="233"/>
      <c r="BR36" s="233"/>
      <c r="BS36" s="231" t="s">
        <v>171</v>
      </c>
      <c r="BT36" s="231"/>
      <c r="BU36" s="231"/>
      <c r="BV36" s="233"/>
      <c r="BW36" s="233"/>
      <c r="BX36" s="233"/>
      <c r="BY36" s="231" t="s">
        <v>172</v>
      </c>
      <c r="BZ36" s="278"/>
      <c r="CA36" s="212"/>
      <c r="CB36" s="212"/>
      <c r="CC36" s="212"/>
      <c r="CD36" s="212"/>
      <c r="CE36" s="212"/>
      <c r="CF36" s="212"/>
      <c r="CG36" s="212"/>
      <c r="CH36" s="212"/>
      <c r="CI36" s="212"/>
      <c r="CJ36" s="212"/>
      <c r="CK36" s="212"/>
      <c r="CL36" s="212"/>
      <c r="CM36" s="212"/>
      <c r="CN36" s="212"/>
      <c r="CO36" s="212"/>
      <c r="CP36" s="235"/>
      <c r="CQ36" s="235"/>
      <c r="CR36" s="235"/>
      <c r="CS36" s="14"/>
      <c r="CT36" s="22" t="s">
        <v>176</v>
      </c>
      <c r="CU36" s="30" t="s">
        <v>82</v>
      </c>
      <c r="CV36" s="35" t="s">
        <v>136</v>
      </c>
      <c r="CW36" s="35" t="s">
        <v>194</v>
      </c>
      <c r="CX36" s="30">
        <v>678.6</v>
      </c>
      <c r="CY36" s="30">
        <v>3.6</v>
      </c>
      <c r="CZ36" s="86" t="s">
        <v>188</v>
      </c>
      <c r="DA36" s="82">
        <v>30</v>
      </c>
      <c r="DB36" s="31" t="str">
        <f t="shared" si="0"/>
        <v>間接式有30</v>
      </c>
      <c r="DC36" s="5"/>
      <c r="DD36" s="5"/>
      <c r="DE36" s="3"/>
      <c r="DF36" s="3">
        <v>6</v>
      </c>
      <c r="DG36" s="3">
        <v>6</v>
      </c>
      <c r="DH36" s="3">
        <v>6</v>
      </c>
      <c r="DI36" s="3"/>
      <c r="DJ36" s="3"/>
      <c r="DK36" s="5"/>
      <c r="DL36" s="5"/>
      <c r="DM36" s="5"/>
      <c r="DN36" s="3"/>
      <c r="DO36" s="3"/>
      <c r="DP36" s="8"/>
      <c r="DQ36" s="3"/>
      <c r="DR36" s="98"/>
      <c r="DS36" s="98"/>
      <c r="DT36" s="98"/>
      <c r="DU36" s="98"/>
      <c r="DV36" s="98"/>
      <c r="DW36" s="98"/>
      <c r="DX36" s="98"/>
    </row>
    <row r="37" spans="1:128" ht="8.1" customHeight="1" x14ac:dyDescent="0.15">
      <c r="A37" s="1"/>
      <c r="B37" s="1"/>
      <c r="C37" s="1"/>
      <c r="D37" s="1"/>
      <c r="E37" s="190"/>
      <c r="F37" s="190"/>
      <c r="G37" s="322"/>
      <c r="H37" s="322"/>
      <c r="I37" s="322"/>
      <c r="J37" s="322"/>
      <c r="K37" s="322"/>
      <c r="L37" s="322"/>
      <c r="M37" s="322"/>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0"/>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2"/>
      <c r="BL37" s="302"/>
      <c r="BM37" s="231"/>
      <c r="BN37" s="231"/>
      <c r="BO37" s="231"/>
      <c r="BP37" s="233"/>
      <c r="BQ37" s="233"/>
      <c r="BR37" s="233"/>
      <c r="BS37" s="231"/>
      <c r="BT37" s="231"/>
      <c r="BU37" s="231"/>
      <c r="BV37" s="233"/>
      <c r="BW37" s="233"/>
      <c r="BX37" s="233"/>
      <c r="BY37" s="231"/>
      <c r="BZ37" s="278"/>
      <c r="CA37" s="212"/>
      <c r="CB37" s="212"/>
      <c r="CC37" s="212"/>
      <c r="CD37" s="212"/>
      <c r="CE37" s="212"/>
      <c r="CF37" s="212"/>
      <c r="CG37" s="212"/>
      <c r="CH37" s="212"/>
      <c r="CI37" s="212"/>
      <c r="CJ37" s="212"/>
      <c r="CK37" s="212"/>
      <c r="CL37" s="212"/>
      <c r="CM37" s="212"/>
      <c r="CN37" s="212"/>
      <c r="CO37" s="212"/>
      <c r="CP37" s="235"/>
      <c r="CQ37" s="235"/>
      <c r="CR37" s="235"/>
      <c r="CS37" s="14"/>
      <c r="DC37" s="5"/>
      <c r="DD37" s="5"/>
      <c r="DE37" s="3"/>
      <c r="DF37" s="3">
        <v>8</v>
      </c>
      <c r="DG37" s="3">
        <v>8</v>
      </c>
      <c r="DH37" s="3">
        <v>8</v>
      </c>
      <c r="DI37" s="3"/>
      <c r="DJ37" s="3"/>
      <c r="DK37" s="5"/>
      <c r="DL37" s="5"/>
      <c r="DM37" s="5"/>
      <c r="DN37" s="3"/>
      <c r="DO37" s="3"/>
      <c r="DP37" s="8"/>
      <c r="DQ37" s="3"/>
      <c r="DR37" s="98"/>
      <c r="DS37" s="98"/>
      <c r="DT37" s="98"/>
      <c r="DU37" s="98"/>
      <c r="DV37" s="98"/>
      <c r="DW37" s="98"/>
      <c r="DX37" s="98"/>
    </row>
    <row r="38" spans="1:128" ht="8.1" customHeight="1" x14ac:dyDescent="0.15">
      <c r="A38" s="1"/>
      <c r="B38" s="1"/>
      <c r="C38" s="1"/>
      <c r="D38" s="1"/>
      <c r="E38" s="190"/>
      <c r="F38" s="190"/>
      <c r="G38" s="322"/>
      <c r="H38" s="322"/>
      <c r="I38" s="322"/>
      <c r="J38" s="322"/>
      <c r="K38" s="322"/>
      <c r="L38" s="322"/>
      <c r="M38" s="322"/>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12"/>
      <c r="AO38" s="113"/>
      <c r="AP38" s="174" t="s">
        <v>174</v>
      </c>
      <c r="AQ38" s="174"/>
      <c r="AR38" s="174"/>
      <c r="AS38" s="174"/>
      <c r="AT38" s="174"/>
      <c r="AU38" s="303" t="str">
        <f>IF(BC12="","?",IF(BC12&lt;=5.5,DO56,DP56))</f>
        <v>?</v>
      </c>
      <c r="AV38" s="303"/>
      <c r="AW38" s="303"/>
      <c r="AX38" s="303"/>
      <c r="AY38" s="303"/>
      <c r="AZ38" s="174" t="s">
        <v>171</v>
      </c>
      <c r="BA38" s="174"/>
      <c r="BB38" s="174"/>
      <c r="BC38" s="174"/>
      <c r="BD38" s="303">
        <v>10</v>
      </c>
      <c r="BE38" s="303"/>
      <c r="BF38" s="303"/>
      <c r="BG38" s="303"/>
      <c r="BH38" s="174" t="s">
        <v>172</v>
      </c>
      <c r="BI38" s="174"/>
      <c r="BJ38" s="174"/>
      <c r="BK38" s="114"/>
      <c r="BL38" s="302" t="s">
        <v>175</v>
      </c>
      <c r="BM38" s="231"/>
      <c r="BN38" s="231"/>
      <c r="BO38" s="231"/>
      <c r="BP38" s="233"/>
      <c r="BQ38" s="233"/>
      <c r="BR38" s="233"/>
      <c r="BS38" s="231" t="s">
        <v>171</v>
      </c>
      <c r="BT38" s="231"/>
      <c r="BU38" s="231"/>
      <c r="BV38" s="233"/>
      <c r="BW38" s="233"/>
      <c r="BX38" s="233"/>
      <c r="BY38" s="231" t="s">
        <v>172</v>
      </c>
      <c r="BZ38" s="278"/>
      <c r="CA38" s="212"/>
      <c r="CB38" s="212"/>
      <c r="CC38" s="212"/>
      <c r="CD38" s="212"/>
      <c r="CE38" s="212"/>
      <c r="CF38" s="212"/>
      <c r="CG38" s="212"/>
      <c r="CH38" s="212"/>
      <c r="CI38" s="212"/>
      <c r="CJ38" s="212"/>
      <c r="CK38" s="212"/>
      <c r="CL38" s="212"/>
      <c r="CM38" s="212"/>
      <c r="CN38" s="212"/>
      <c r="CO38" s="212"/>
      <c r="CP38" s="235"/>
      <c r="CQ38" s="235"/>
      <c r="CR38" s="235"/>
      <c r="CS38" s="14"/>
      <c r="CT38" s="6"/>
      <c r="CU38" s="6"/>
      <c r="CV38" s="6"/>
      <c r="CW38" s="6"/>
      <c r="CX38" s="6"/>
      <c r="CY38" s="6"/>
      <c r="CZ38" s="6"/>
      <c r="DA38" s="6"/>
      <c r="DB38" s="6"/>
      <c r="DC38" s="5"/>
      <c r="DD38" s="5"/>
      <c r="DE38" s="3"/>
      <c r="DF38" s="3">
        <v>9</v>
      </c>
      <c r="DG38" s="3">
        <v>9</v>
      </c>
      <c r="DH38" s="3">
        <v>9</v>
      </c>
      <c r="DI38" s="3"/>
      <c r="DJ38" s="3"/>
      <c r="DK38" s="5"/>
      <c r="DL38" s="5"/>
      <c r="DM38" s="5"/>
      <c r="DN38" s="3"/>
      <c r="DO38" s="3"/>
      <c r="DP38" s="8"/>
      <c r="DQ38" s="3"/>
      <c r="DR38" s="98"/>
      <c r="DS38" s="98"/>
      <c r="DT38" s="98"/>
      <c r="DU38" s="98"/>
      <c r="DV38" s="98"/>
      <c r="DW38" s="98"/>
      <c r="DX38" s="98"/>
    </row>
    <row r="39" spans="1:128" ht="8.1" customHeight="1" x14ac:dyDescent="0.15">
      <c r="A39" s="1"/>
      <c r="B39" s="1"/>
      <c r="C39" s="1"/>
      <c r="D39" s="1"/>
      <c r="E39" s="190"/>
      <c r="F39" s="190"/>
      <c r="G39" s="322"/>
      <c r="H39" s="322"/>
      <c r="I39" s="322"/>
      <c r="J39" s="322"/>
      <c r="K39" s="322"/>
      <c r="L39" s="322"/>
      <c r="M39" s="322"/>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12"/>
      <c r="AO39" s="113"/>
      <c r="AP39" s="174"/>
      <c r="AQ39" s="174"/>
      <c r="AR39" s="174"/>
      <c r="AS39" s="174"/>
      <c r="AT39" s="174"/>
      <c r="AU39" s="303"/>
      <c r="AV39" s="303"/>
      <c r="AW39" s="303"/>
      <c r="AX39" s="303"/>
      <c r="AY39" s="303"/>
      <c r="AZ39" s="174"/>
      <c r="BA39" s="174"/>
      <c r="BB39" s="174"/>
      <c r="BC39" s="174"/>
      <c r="BD39" s="303"/>
      <c r="BE39" s="303"/>
      <c r="BF39" s="303"/>
      <c r="BG39" s="303"/>
      <c r="BH39" s="174"/>
      <c r="BI39" s="174"/>
      <c r="BJ39" s="174"/>
      <c r="BK39" s="114"/>
      <c r="BL39" s="302"/>
      <c r="BM39" s="231"/>
      <c r="BN39" s="231"/>
      <c r="BO39" s="231"/>
      <c r="BP39" s="233"/>
      <c r="BQ39" s="233"/>
      <c r="BR39" s="233"/>
      <c r="BS39" s="231"/>
      <c r="BT39" s="231"/>
      <c r="BU39" s="231"/>
      <c r="BV39" s="233"/>
      <c r="BW39" s="233"/>
      <c r="BX39" s="233"/>
      <c r="BY39" s="231"/>
      <c r="BZ39" s="278"/>
      <c r="CA39" s="212"/>
      <c r="CB39" s="212"/>
      <c r="CC39" s="212"/>
      <c r="CD39" s="212"/>
      <c r="CE39" s="212"/>
      <c r="CF39" s="212"/>
      <c r="CG39" s="212"/>
      <c r="CH39" s="212"/>
      <c r="CI39" s="212"/>
      <c r="CJ39" s="212"/>
      <c r="CK39" s="212"/>
      <c r="CL39" s="212"/>
      <c r="CM39" s="212"/>
      <c r="CN39" s="212"/>
      <c r="CO39" s="212"/>
      <c r="CP39" s="235"/>
      <c r="CQ39" s="235"/>
      <c r="CR39" s="235"/>
      <c r="CS39" s="14"/>
      <c r="CT39" s="5"/>
      <c r="CU39" s="5"/>
      <c r="CV39" s="5"/>
      <c r="CW39" s="5"/>
      <c r="CX39" s="5"/>
      <c r="CY39" s="5"/>
      <c r="CZ39" s="5"/>
      <c r="DA39" s="5"/>
      <c r="DB39" s="5"/>
      <c r="DC39" s="5"/>
      <c r="DD39" s="5"/>
      <c r="DE39" s="3"/>
      <c r="DF39" s="3">
        <v>10</v>
      </c>
      <c r="DG39" s="3">
        <v>10</v>
      </c>
      <c r="DH39" s="3">
        <v>10</v>
      </c>
      <c r="DI39" s="3"/>
      <c r="DJ39" s="3"/>
      <c r="DK39" s="5"/>
      <c r="DL39" s="5"/>
      <c r="DM39" s="5"/>
      <c r="DN39" s="3"/>
      <c r="DO39" s="3"/>
      <c r="DP39" s="8"/>
      <c r="DQ39" s="3"/>
      <c r="DR39" s="98"/>
      <c r="DS39" s="98"/>
      <c r="DT39" s="98"/>
      <c r="DU39" s="98"/>
      <c r="DV39" s="98"/>
      <c r="DW39" s="98"/>
      <c r="DX39" s="98"/>
    </row>
    <row r="40" spans="1:128" ht="8.1" customHeight="1" x14ac:dyDescent="0.15">
      <c r="A40" s="1"/>
      <c r="B40" s="1"/>
      <c r="C40" s="1"/>
      <c r="D40" s="1"/>
      <c r="E40" s="190"/>
      <c r="F40" s="190"/>
      <c r="G40" s="322"/>
      <c r="H40" s="322"/>
      <c r="I40" s="322"/>
      <c r="J40" s="322"/>
      <c r="K40" s="322"/>
      <c r="L40" s="322"/>
      <c r="M40" s="322"/>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12"/>
      <c r="AO40" s="113"/>
      <c r="AP40" s="174" t="s">
        <v>179</v>
      </c>
      <c r="AQ40" s="174"/>
      <c r="AR40" s="174"/>
      <c r="AS40" s="174"/>
      <c r="AT40" s="174"/>
      <c r="AU40" s="303">
        <v>200</v>
      </c>
      <c r="AV40" s="303"/>
      <c r="AW40" s="303"/>
      <c r="AX40" s="303"/>
      <c r="AY40" s="303"/>
      <c r="AZ40" s="174" t="s">
        <v>171</v>
      </c>
      <c r="BA40" s="174"/>
      <c r="BB40" s="174"/>
      <c r="BC40" s="174"/>
      <c r="BD40" s="303">
        <v>10</v>
      </c>
      <c r="BE40" s="303"/>
      <c r="BF40" s="303"/>
      <c r="BG40" s="303"/>
      <c r="BH40" s="174" t="s">
        <v>172</v>
      </c>
      <c r="BI40" s="174"/>
      <c r="BJ40" s="174"/>
      <c r="BK40" s="114"/>
      <c r="BL40" s="302" t="s">
        <v>179</v>
      </c>
      <c r="BM40" s="231"/>
      <c r="BN40" s="231"/>
      <c r="BO40" s="231"/>
      <c r="BP40" s="233"/>
      <c r="BQ40" s="233"/>
      <c r="BR40" s="233"/>
      <c r="BS40" s="231" t="s">
        <v>171</v>
      </c>
      <c r="BT40" s="231"/>
      <c r="BU40" s="231"/>
      <c r="BV40" s="233"/>
      <c r="BW40" s="233"/>
      <c r="BX40" s="233"/>
      <c r="BY40" s="231" t="s">
        <v>172</v>
      </c>
      <c r="BZ40" s="278"/>
      <c r="CA40" s="212"/>
      <c r="CB40" s="212"/>
      <c r="CC40" s="212"/>
      <c r="CD40" s="212"/>
      <c r="CE40" s="212"/>
      <c r="CF40" s="212"/>
      <c r="CG40" s="212"/>
      <c r="CH40" s="212"/>
      <c r="CI40" s="212"/>
      <c r="CJ40" s="212"/>
      <c r="CK40" s="212"/>
      <c r="CL40" s="212"/>
      <c r="CM40" s="212"/>
      <c r="CN40" s="212"/>
      <c r="CO40" s="212"/>
      <c r="CP40" s="235"/>
      <c r="CQ40" s="235"/>
      <c r="CR40" s="235"/>
      <c r="CS40" s="14"/>
      <c r="CT40" s="5"/>
      <c r="CU40" s="5"/>
      <c r="CV40" s="5"/>
      <c r="CW40" s="5"/>
      <c r="CX40" s="5"/>
      <c r="CY40" s="5"/>
      <c r="CZ40" s="5"/>
      <c r="DA40" s="5"/>
      <c r="DB40" s="5"/>
      <c r="DC40" s="5"/>
      <c r="DD40" s="5"/>
      <c r="DE40" s="3"/>
      <c r="DF40" s="3">
        <v>11</v>
      </c>
      <c r="DG40" s="3">
        <v>11</v>
      </c>
      <c r="DH40" s="3">
        <v>11</v>
      </c>
      <c r="DI40" s="3"/>
      <c r="DJ40" s="3"/>
      <c r="DK40" s="5"/>
      <c r="DL40" s="5"/>
      <c r="DM40" s="5"/>
      <c r="DN40" s="3"/>
      <c r="DO40" s="3"/>
      <c r="DP40" s="8"/>
      <c r="DQ40" s="3"/>
      <c r="DR40" s="98"/>
      <c r="DS40" s="98"/>
      <c r="DT40" s="98"/>
      <c r="DU40" s="98"/>
      <c r="DV40" s="98"/>
      <c r="DW40" s="98"/>
      <c r="DX40" s="98"/>
    </row>
    <row r="41" spans="1:128" ht="8.1" customHeight="1" x14ac:dyDescent="0.15">
      <c r="A41" s="1"/>
      <c r="B41" s="1"/>
      <c r="C41" s="1"/>
      <c r="D41" s="1"/>
      <c r="E41" s="190"/>
      <c r="F41" s="190"/>
      <c r="G41" s="322"/>
      <c r="H41" s="322"/>
      <c r="I41" s="322"/>
      <c r="J41" s="322"/>
      <c r="K41" s="322"/>
      <c r="L41" s="322"/>
      <c r="M41" s="322"/>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12"/>
      <c r="AO41" s="113"/>
      <c r="AP41" s="174"/>
      <c r="AQ41" s="174"/>
      <c r="AR41" s="174"/>
      <c r="AS41" s="174"/>
      <c r="AT41" s="174"/>
      <c r="AU41" s="303"/>
      <c r="AV41" s="303"/>
      <c r="AW41" s="303"/>
      <c r="AX41" s="303"/>
      <c r="AY41" s="303"/>
      <c r="AZ41" s="174"/>
      <c r="BA41" s="174"/>
      <c r="BB41" s="174"/>
      <c r="BC41" s="174"/>
      <c r="BD41" s="303"/>
      <c r="BE41" s="303"/>
      <c r="BF41" s="303"/>
      <c r="BG41" s="303"/>
      <c r="BH41" s="174"/>
      <c r="BI41" s="174"/>
      <c r="BJ41" s="174"/>
      <c r="BK41" s="114"/>
      <c r="BL41" s="302"/>
      <c r="BM41" s="231"/>
      <c r="BN41" s="231"/>
      <c r="BO41" s="231"/>
      <c r="BP41" s="233"/>
      <c r="BQ41" s="233"/>
      <c r="BR41" s="233"/>
      <c r="BS41" s="231"/>
      <c r="BT41" s="231"/>
      <c r="BU41" s="231"/>
      <c r="BV41" s="233"/>
      <c r="BW41" s="233"/>
      <c r="BX41" s="233"/>
      <c r="BY41" s="231"/>
      <c r="BZ41" s="278"/>
      <c r="CA41" s="212"/>
      <c r="CB41" s="212"/>
      <c r="CC41" s="212"/>
      <c r="CD41" s="212"/>
      <c r="CE41" s="212"/>
      <c r="CF41" s="212"/>
      <c r="CG41" s="212"/>
      <c r="CH41" s="212"/>
      <c r="CI41" s="212"/>
      <c r="CJ41" s="212"/>
      <c r="CK41" s="212"/>
      <c r="CL41" s="212"/>
      <c r="CM41" s="212"/>
      <c r="CN41" s="212"/>
      <c r="CO41" s="212"/>
      <c r="CP41" s="235"/>
      <c r="CQ41" s="235"/>
      <c r="CR41" s="235"/>
      <c r="CS41" s="14"/>
      <c r="CT41" s="5"/>
      <c r="CU41" s="5"/>
      <c r="CV41" s="5"/>
      <c r="CW41" s="5"/>
      <c r="CX41" s="5"/>
      <c r="CY41" s="5"/>
      <c r="CZ41" s="5"/>
      <c r="DA41" s="5"/>
      <c r="DB41" s="5"/>
      <c r="DC41" s="5"/>
      <c r="DD41" s="5"/>
      <c r="DE41" s="3"/>
      <c r="DF41" s="3">
        <v>12</v>
      </c>
      <c r="DG41" s="3">
        <v>12</v>
      </c>
      <c r="DH41" s="3">
        <v>12</v>
      </c>
      <c r="DI41" s="3"/>
      <c r="DJ41" s="98"/>
      <c r="DK41" s="5"/>
      <c r="DL41" s="5"/>
      <c r="DM41" s="5"/>
      <c r="DN41" s="3"/>
      <c r="DO41" s="3"/>
      <c r="DP41" s="8"/>
      <c r="DQ41" s="3"/>
      <c r="DR41" s="98"/>
      <c r="DS41" s="98"/>
      <c r="DT41" s="98"/>
      <c r="DU41" s="98"/>
      <c r="DV41" s="98"/>
      <c r="DW41" s="98"/>
      <c r="DX41" s="98"/>
    </row>
    <row r="42" spans="1:128" ht="8.1" customHeight="1" x14ac:dyDescent="0.15">
      <c r="A42" s="1"/>
      <c r="B42" s="1"/>
      <c r="C42" s="1"/>
      <c r="D42" s="1"/>
      <c r="E42" s="190"/>
      <c r="F42" s="190"/>
      <c r="G42" s="322"/>
      <c r="H42" s="322"/>
      <c r="I42" s="322"/>
      <c r="J42" s="322"/>
      <c r="K42" s="322"/>
      <c r="L42" s="322"/>
      <c r="M42" s="322"/>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55"/>
      <c r="AO42" s="54"/>
      <c r="AP42" s="331"/>
      <c r="AQ42" s="331"/>
      <c r="AR42" s="331"/>
      <c r="AS42" s="174" t="s">
        <v>181</v>
      </c>
      <c r="AT42" s="174"/>
      <c r="AU42" s="174"/>
      <c r="AV42" s="174"/>
      <c r="AW42" s="303">
        <v>10</v>
      </c>
      <c r="AX42" s="303"/>
      <c r="AY42" s="303"/>
      <c r="AZ42" s="174" t="s">
        <v>171</v>
      </c>
      <c r="BA42" s="174"/>
      <c r="BB42" s="174"/>
      <c r="BC42" s="174"/>
      <c r="BD42" s="303">
        <v>10</v>
      </c>
      <c r="BE42" s="303"/>
      <c r="BF42" s="303"/>
      <c r="BG42" s="303"/>
      <c r="BH42" s="174" t="s">
        <v>172</v>
      </c>
      <c r="BI42" s="174"/>
      <c r="BJ42" s="174"/>
      <c r="BK42" s="114"/>
      <c r="BL42" s="329" t="s">
        <v>48</v>
      </c>
      <c r="BM42" s="318"/>
      <c r="BN42" s="318"/>
      <c r="BO42" s="318"/>
      <c r="BP42" s="316"/>
      <c r="BQ42" s="316"/>
      <c r="BR42" s="316"/>
      <c r="BS42" s="318" t="s">
        <v>40</v>
      </c>
      <c r="BT42" s="318"/>
      <c r="BU42" s="318"/>
      <c r="BV42" s="316"/>
      <c r="BW42" s="316"/>
      <c r="BX42" s="316"/>
      <c r="BY42" s="318" t="s">
        <v>36</v>
      </c>
      <c r="BZ42" s="320"/>
      <c r="CA42" s="212"/>
      <c r="CB42" s="212"/>
      <c r="CC42" s="212"/>
      <c r="CD42" s="212"/>
      <c r="CE42" s="212"/>
      <c r="CF42" s="212"/>
      <c r="CG42" s="212"/>
      <c r="CH42" s="212"/>
      <c r="CI42" s="212"/>
      <c r="CJ42" s="212"/>
      <c r="CK42" s="212"/>
      <c r="CL42" s="212"/>
      <c r="CM42" s="212"/>
      <c r="CN42" s="212"/>
      <c r="CO42" s="212"/>
      <c r="CP42" s="235"/>
      <c r="CQ42" s="235"/>
      <c r="CR42" s="235"/>
      <c r="CS42" s="14"/>
      <c r="CT42" s="5"/>
      <c r="CU42" s="5"/>
      <c r="CV42" s="5"/>
      <c r="CW42" s="5"/>
      <c r="CX42" s="5"/>
      <c r="CY42" s="5"/>
      <c r="CZ42" s="5"/>
      <c r="DA42" s="5"/>
      <c r="DB42" s="5"/>
      <c r="DC42" s="5"/>
      <c r="DD42" s="5"/>
      <c r="DE42" s="3"/>
      <c r="DF42" s="3">
        <v>13</v>
      </c>
      <c r="DG42" s="3"/>
      <c r="DH42" s="3">
        <v>13</v>
      </c>
      <c r="DI42" s="3"/>
      <c r="DJ42" s="3"/>
      <c r="DK42" s="5"/>
      <c r="DL42" s="5"/>
      <c r="DM42" s="5"/>
      <c r="DN42" s="3"/>
      <c r="DO42" s="3"/>
      <c r="DP42" s="8"/>
      <c r="DQ42" s="3"/>
      <c r="DR42" s="98"/>
      <c r="DS42" s="98"/>
      <c r="DT42" s="98"/>
      <c r="DU42" s="98"/>
      <c r="DV42" s="98"/>
      <c r="DW42" s="98"/>
      <c r="DX42" s="98"/>
    </row>
    <row r="43" spans="1:128" ht="8.1" customHeight="1" x14ac:dyDescent="0.15">
      <c r="A43" s="1"/>
      <c r="B43" s="1"/>
      <c r="C43" s="1"/>
      <c r="D43" s="1"/>
      <c r="E43" s="190"/>
      <c r="F43" s="190"/>
      <c r="G43" s="322"/>
      <c r="H43" s="322"/>
      <c r="I43" s="322"/>
      <c r="J43" s="322"/>
      <c r="K43" s="322"/>
      <c r="L43" s="322"/>
      <c r="M43" s="322"/>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15"/>
      <c r="AO43" s="116"/>
      <c r="AP43" s="332"/>
      <c r="AQ43" s="332"/>
      <c r="AR43" s="332"/>
      <c r="AS43" s="177"/>
      <c r="AT43" s="177"/>
      <c r="AU43" s="177"/>
      <c r="AV43" s="177"/>
      <c r="AW43" s="304"/>
      <c r="AX43" s="304"/>
      <c r="AY43" s="304"/>
      <c r="AZ43" s="177"/>
      <c r="BA43" s="177"/>
      <c r="BB43" s="177"/>
      <c r="BC43" s="177"/>
      <c r="BD43" s="304"/>
      <c r="BE43" s="304"/>
      <c r="BF43" s="304"/>
      <c r="BG43" s="304"/>
      <c r="BH43" s="177"/>
      <c r="BI43" s="177"/>
      <c r="BJ43" s="177"/>
      <c r="BK43" s="117"/>
      <c r="BL43" s="330"/>
      <c r="BM43" s="319"/>
      <c r="BN43" s="319"/>
      <c r="BO43" s="319"/>
      <c r="BP43" s="317"/>
      <c r="BQ43" s="317"/>
      <c r="BR43" s="317"/>
      <c r="BS43" s="319"/>
      <c r="BT43" s="319"/>
      <c r="BU43" s="319"/>
      <c r="BV43" s="317"/>
      <c r="BW43" s="317"/>
      <c r="BX43" s="317"/>
      <c r="BY43" s="319"/>
      <c r="BZ43" s="321"/>
      <c r="CA43" s="212"/>
      <c r="CB43" s="212"/>
      <c r="CC43" s="212"/>
      <c r="CD43" s="212"/>
      <c r="CE43" s="212"/>
      <c r="CF43" s="212"/>
      <c r="CG43" s="212"/>
      <c r="CH43" s="212"/>
      <c r="CI43" s="212"/>
      <c r="CJ43" s="212"/>
      <c r="CK43" s="212"/>
      <c r="CL43" s="212"/>
      <c r="CM43" s="212"/>
      <c r="CN43" s="212"/>
      <c r="CO43" s="212"/>
      <c r="CP43" s="235"/>
      <c r="CQ43" s="235"/>
      <c r="CR43" s="235"/>
      <c r="CS43" s="14"/>
      <c r="CT43" s="5"/>
      <c r="CU43" s="5"/>
      <c r="CV43" s="5"/>
      <c r="CW43" s="5"/>
      <c r="CX43" s="5"/>
      <c r="CY43" s="5"/>
      <c r="CZ43" s="5"/>
      <c r="DA43" s="5"/>
      <c r="DB43" s="5"/>
      <c r="DC43" s="5"/>
      <c r="DD43" s="5"/>
      <c r="DE43" s="3"/>
      <c r="DF43" s="3">
        <v>14</v>
      </c>
      <c r="DG43" s="3"/>
      <c r="DH43" s="3">
        <v>14</v>
      </c>
      <c r="DI43" s="3"/>
      <c r="DJ43" s="3"/>
      <c r="DK43" s="5"/>
      <c r="DL43" s="5"/>
      <c r="DM43" s="5"/>
      <c r="DN43" s="3"/>
      <c r="DO43" s="3"/>
      <c r="DP43" s="3"/>
      <c r="DQ43" s="3"/>
      <c r="DR43" s="98"/>
      <c r="DS43" s="98"/>
      <c r="DT43" s="98"/>
      <c r="DU43" s="98"/>
      <c r="DV43" s="98"/>
      <c r="DW43" s="98"/>
      <c r="DX43" s="98"/>
    </row>
    <row r="44" spans="1:128" ht="8.1" customHeight="1" x14ac:dyDescent="0.15">
      <c r="A44" s="1"/>
      <c r="B44" s="1"/>
      <c r="C44" s="1"/>
      <c r="D44" s="1"/>
      <c r="E44" s="190" t="s">
        <v>183</v>
      </c>
      <c r="F44" s="190"/>
      <c r="G44" s="322" t="s">
        <v>8</v>
      </c>
      <c r="H44" s="322"/>
      <c r="I44" s="322"/>
      <c r="J44" s="322"/>
      <c r="K44" s="322"/>
      <c r="L44" s="322"/>
      <c r="M44" s="322"/>
      <c r="N44" s="211" t="s">
        <v>6</v>
      </c>
      <c r="O44" s="211"/>
      <c r="P44" s="211"/>
      <c r="Q44" s="211"/>
      <c r="R44" s="211"/>
      <c r="S44" s="211"/>
      <c r="T44" s="211"/>
      <c r="U44" s="211"/>
      <c r="V44" s="211"/>
      <c r="W44" s="211"/>
      <c r="X44" s="211"/>
      <c r="Y44" s="211"/>
      <c r="Z44" s="185" t="s">
        <v>39</v>
      </c>
      <c r="AA44" s="185"/>
      <c r="AB44" s="185"/>
      <c r="AC44" s="185"/>
      <c r="AD44" s="185"/>
      <c r="AE44" s="185"/>
      <c r="AF44" s="185"/>
      <c r="AG44" s="185"/>
      <c r="AH44" s="185"/>
      <c r="AI44" s="185"/>
      <c r="AJ44" s="185"/>
      <c r="AK44" s="185"/>
      <c r="AL44" s="185"/>
      <c r="AM44" s="185"/>
      <c r="AN44" s="239" t="s">
        <v>297</v>
      </c>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1"/>
      <c r="BL44" s="170"/>
      <c r="BM44" s="171"/>
      <c r="BN44" s="171"/>
      <c r="BO44" s="171"/>
      <c r="BP44" s="171"/>
      <c r="BQ44" s="171"/>
      <c r="BR44" s="171"/>
      <c r="BS44" s="171"/>
      <c r="BT44" s="171"/>
      <c r="BU44" s="171"/>
      <c r="BV44" s="171"/>
      <c r="BW44" s="171"/>
      <c r="BX44" s="171"/>
      <c r="BY44" s="171"/>
      <c r="BZ44" s="172"/>
      <c r="CA44" s="252"/>
      <c r="CB44" s="252"/>
      <c r="CC44" s="252"/>
      <c r="CD44" s="252"/>
      <c r="CE44" s="252"/>
      <c r="CF44" s="212" t="s">
        <v>20</v>
      </c>
      <c r="CG44" s="212"/>
      <c r="CH44" s="212"/>
      <c r="CI44" s="212"/>
      <c r="CJ44" s="212"/>
      <c r="CK44" s="252"/>
      <c r="CL44" s="252"/>
      <c r="CM44" s="252"/>
      <c r="CN44" s="252"/>
      <c r="CO44" s="252"/>
      <c r="CP44" s="235" t="s">
        <v>184</v>
      </c>
      <c r="CQ44" s="235"/>
      <c r="CR44" s="235"/>
      <c r="CS44" s="14"/>
      <c r="CT44" s="5"/>
      <c r="CU44" s="5"/>
      <c r="CV44" s="5"/>
      <c r="CW44" s="5"/>
      <c r="CX44" s="5"/>
      <c r="CY44" s="5"/>
      <c r="CZ44" s="5"/>
      <c r="DA44" s="5"/>
      <c r="DB44" s="5"/>
      <c r="DC44" s="5"/>
      <c r="DD44" s="5"/>
      <c r="DE44" s="3"/>
      <c r="DF44" s="3">
        <v>15</v>
      </c>
      <c r="DG44" s="3"/>
      <c r="DH44" s="3">
        <v>15</v>
      </c>
      <c r="DI44" s="3"/>
      <c r="DJ44" s="3"/>
      <c r="DK44" s="5"/>
      <c r="DL44" s="5"/>
      <c r="DM44" s="5"/>
      <c r="DN44" s="3"/>
      <c r="DO44" s="3"/>
      <c r="DP44" s="3"/>
      <c r="DQ44" s="3"/>
      <c r="DR44" s="98"/>
      <c r="DS44" s="98"/>
      <c r="DT44" s="98"/>
      <c r="DU44" s="98"/>
      <c r="DV44" s="98"/>
      <c r="DW44" s="98"/>
      <c r="DX44" s="98"/>
    </row>
    <row r="45" spans="1:128" ht="8.1" customHeight="1" x14ac:dyDescent="0.15">
      <c r="A45" s="1"/>
      <c r="B45" s="1"/>
      <c r="C45" s="1"/>
      <c r="D45" s="1"/>
      <c r="E45" s="190"/>
      <c r="F45" s="190"/>
      <c r="G45" s="322"/>
      <c r="H45" s="322"/>
      <c r="I45" s="322"/>
      <c r="J45" s="322"/>
      <c r="K45" s="322"/>
      <c r="L45" s="322"/>
      <c r="M45" s="322"/>
      <c r="N45" s="211"/>
      <c r="O45" s="211"/>
      <c r="P45" s="211"/>
      <c r="Q45" s="211"/>
      <c r="R45" s="211"/>
      <c r="S45" s="211"/>
      <c r="T45" s="211"/>
      <c r="U45" s="211"/>
      <c r="V45" s="211"/>
      <c r="W45" s="211"/>
      <c r="X45" s="211"/>
      <c r="Y45" s="211"/>
      <c r="Z45" s="185"/>
      <c r="AA45" s="185"/>
      <c r="AB45" s="185"/>
      <c r="AC45" s="185"/>
      <c r="AD45" s="185"/>
      <c r="AE45" s="185"/>
      <c r="AF45" s="185"/>
      <c r="AG45" s="185"/>
      <c r="AH45" s="185"/>
      <c r="AI45" s="185"/>
      <c r="AJ45" s="185"/>
      <c r="AK45" s="185"/>
      <c r="AL45" s="185"/>
      <c r="AM45" s="185"/>
      <c r="AN45" s="242"/>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4"/>
      <c r="BL45" s="173"/>
      <c r="BM45" s="174"/>
      <c r="BN45" s="174"/>
      <c r="BO45" s="174"/>
      <c r="BP45" s="174"/>
      <c r="BQ45" s="174"/>
      <c r="BR45" s="174"/>
      <c r="BS45" s="174"/>
      <c r="BT45" s="174"/>
      <c r="BU45" s="174"/>
      <c r="BV45" s="174"/>
      <c r="BW45" s="174"/>
      <c r="BX45" s="174"/>
      <c r="BY45" s="174"/>
      <c r="BZ45" s="175"/>
      <c r="CA45" s="252"/>
      <c r="CB45" s="252"/>
      <c r="CC45" s="252"/>
      <c r="CD45" s="252"/>
      <c r="CE45" s="252"/>
      <c r="CF45" s="212"/>
      <c r="CG45" s="212"/>
      <c r="CH45" s="212"/>
      <c r="CI45" s="212"/>
      <c r="CJ45" s="212"/>
      <c r="CK45" s="252"/>
      <c r="CL45" s="252"/>
      <c r="CM45" s="252"/>
      <c r="CN45" s="252"/>
      <c r="CO45" s="252"/>
      <c r="CP45" s="235"/>
      <c r="CQ45" s="235"/>
      <c r="CR45" s="235"/>
      <c r="CS45" s="14"/>
      <c r="CT45" s="5"/>
      <c r="CU45" s="5"/>
      <c r="CV45" s="5"/>
      <c r="CW45" s="5"/>
      <c r="CX45" s="5"/>
      <c r="CY45" s="5"/>
      <c r="CZ45" s="5"/>
      <c r="DA45" s="5"/>
      <c r="DB45" s="5"/>
      <c r="DC45" s="5"/>
      <c r="DD45" s="5"/>
      <c r="DE45" s="3"/>
      <c r="DF45" s="3">
        <v>16</v>
      </c>
      <c r="DG45" s="3"/>
      <c r="DH45" s="3">
        <v>16</v>
      </c>
      <c r="DI45" s="3"/>
      <c r="DJ45" s="3"/>
      <c r="DK45" s="5"/>
      <c r="DL45" s="5"/>
      <c r="DM45" s="5"/>
      <c r="DN45" s="5"/>
      <c r="DO45" s="5"/>
      <c r="DP45" s="5"/>
      <c r="DQ45" s="5"/>
    </row>
    <row r="46" spans="1:128" ht="8.1" customHeight="1" x14ac:dyDescent="0.15">
      <c r="A46" s="1"/>
      <c r="B46" s="1"/>
      <c r="C46" s="1"/>
      <c r="D46" s="1"/>
      <c r="E46" s="190"/>
      <c r="F46" s="190"/>
      <c r="G46" s="322"/>
      <c r="H46" s="322"/>
      <c r="I46" s="322"/>
      <c r="J46" s="322"/>
      <c r="K46" s="322"/>
      <c r="L46" s="322"/>
      <c r="M46" s="322"/>
      <c r="N46" s="211"/>
      <c r="O46" s="211"/>
      <c r="P46" s="211"/>
      <c r="Q46" s="211"/>
      <c r="R46" s="211"/>
      <c r="S46" s="211"/>
      <c r="T46" s="211"/>
      <c r="U46" s="211"/>
      <c r="V46" s="211"/>
      <c r="W46" s="211"/>
      <c r="X46" s="211"/>
      <c r="Y46" s="211"/>
      <c r="Z46" s="185"/>
      <c r="AA46" s="185"/>
      <c r="AB46" s="185"/>
      <c r="AC46" s="185"/>
      <c r="AD46" s="185"/>
      <c r="AE46" s="185"/>
      <c r="AF46" s="185"/>
      <c r="AG46" s="185"/>
      <c r="AH46" s="185"/>
      <c r="AI46" s="185"/>
      <c r="AJ46" s="185"/>
      <c r="AK46" s="185"/>
      <c r="AL46" s="185"/>
      <c r="AM46" s="185"/>
      <c r="AN46" s="245"/>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7"/>
      <c r="BL46" s="176"/>
      <c r="BM46" s="177"/>
      <c r="BN46" s="177"/>
      <c r="BO46" s="177"/>
      <c r="BP46" s="177"/>
      <c r="BQ46" s="177"/>
      <c r="BR46" s="177"/>
      <c r="BS46" s="177"/>
      <c r="BT46" s="177"/>
      <c r="BU46" s="177"/>
      <c r="BV46" s="177"/>
      <c r="BW46" s="177"/>
      <c r="BX46" s="177"/>
      <c r="BY46" s="177"/>
      <c r="BZ46" s="178"/>
      <c r="CA46" s="252"/>
      <c r="CB46" s="252"/>
      <c r="CC46" s="252"/>
      <c r="CD46" s="252"/>
      <c r="CE46" s="252"/>
      <c r="CF46" s="212"/>
      <c r="CG46" s="212"/>
      <c r="CH46" s="212"/>
      <c r="CI46" s="212"/>
      <c r="CJ46" s="212"/>
      <c r="CK46" s="252"/>
      <c r="CL46" s="252"/>
      <c r="CM46" s="252"/>
      <c r="CN46" s="252"/>
      <c r="CO46" s="252"/>
      <c r="CP46" s="235"/>
      <c r="CQ46" s="235"/>
      <c r="CR46" s="235"/>
      <c r="CS46" s="14"/>
      <c r="CT46" s="5"/>
      <c r="CU46" s="5"/>
      <c r="CV46" s="5"/>
      <c r="CW46" s="5"/>
      <c r="CX46" s="5"/>
      <c r="CY46" s="5"/>
      <c r="CZ46" s="5"/>
      <c r="DA46" s="5"/>
      <c r="DB46" s="5"/>
      <c r="DC46" s="5"/>
      <c r="DD46" s="5"/>
      <c r="DE46" s="3"/>
      <c r="DF46" s="3">
        <v>18</v>
      </c>
      <c r="DG46" s="3"/>
      <c r="DH46" s="3">
        <v>18</v>
      </c>
      <c r="DI46" s="3"/>
      <c r="DJ46" s="3"/>
      <c r="DK46" s="5"/>
      <c r="DL46" s="5"/>
      <c r="DM46" s="5"/>
      <c r="DN46" s="3"/>
      <c r="DO46" s="3"/>
      <c r="DP46" s="3"/>
      <c r="DQ46" s="3"/>
    </row>
    <row r="47" spans="1:128" ht="8.1" customHeight="1" x14ac:dyDescent="0.15">
      <c r="A47" s="1"/>
      <c r="B47" s="1"/>
      <c r="C47" s="1"/>
      <c r="D47" s="1"/>
      <c r="E47" s="190"/>
      <c r="F47" s="190"/>
      <c r="G47" s="322"/>
      <c r="H47" s="322"/>
      <c r="I47" s="322"/>
      <c r="J47" s="322"/>
      <c r="K47" s="322"/>
      <c r="L47" s="322"/>
      <c r="M47" s="322"/>
      <c r="N47" s="205" t="s">
        <v>7</v>
      </c>
      <c r="O47" s="205"/>
      <c r="P47" s="205"/>
      <c r="Q47" s="205"/>
      <c r="R47" s="205"/>
      <c r="S47" s="205"/>
      <c r="T47" s="205"/>
      <c r="U47" s="205"/>
      <c r="V47" s="205"/>
      <c r="W47" s="205"/>
      <c r="X47" s="205"/>
      <c r="Y47" s="205"/>
      <c r="Z47" s="184" t="s">
        <v>56</v>
      </c>
      <c r="AA47" s="184"/>
      <c r="AB47" s="184"/>
      <c r="AC47" s="184"/>
      <c r="AD47" s="184"/>
      <c r="AE47" s="184"/>
      <c r="AF47" s="184"/>
      <c r="AG47" s="184"/>
      <c r="AH47" s="184"/>
      <c r="AI47" s="184"/>
      <c r="AJ47" s="184"/>
      <c r="AK47" s="184"/>
      <c r="AL47" s="184"/>
      <c r="AM47" s="184"/>
      <c r="AN47" s="207" t="s">
        <v>17</v>
      </c>
      <c r="AO47" s="208"/>
      <c r="AP47" s="208"/>
      <c r="AQ47" s="208"/>
      <c r="AR47" s="208"/>
      <c r="AS47" s="208"/>
      <c r="AT47" s="208"/>
      <c r="AU47" s="208"/>
      <c r="AV47" s="208"/>
      <c r="AW47" s="323" t="str">
        <f>IF(OR(AP7="認定番号",AP7=""),"?",VLOOKUP(AP7,DO31:DX32,6,FALSE))</f>
        <v>?</v>
      </c>
      <c r="AX47" s="323"/>
      <c r="AY47" s="323"/>
      <c r="AZ47" s="323"/>
      <c r="BA47" s="325" t="s">
        <v>99</v>
      </c>
      <c r="BB47" s="325"/>
      <c r="BC47" s="325"/>
      <c r="BD47" s="325"/>
      <c r="BE47" s="325"/>
      <c r="BF47" s="325"/>
      <c r="BG47" s="325"/>
      <c r="BH47" s="325"/>
      <c r="BI47" s="325"/>
      <c r="BJ47" s="325"/>
      <c r="BK47" s="138"/>
      <c r="BL47" s="139"/>
      <c r="BM47" s="327" t="s">
        <v>189</v>
      </c>
      <c r="BN47" s="327"/>
      <c r="BO47" s="327"/>
      <c r="BP47" s="327"/>
      <c r="BQ47" s="327"/>
      <c r="BR47" s="328"/>
      <c r="BS47" s="328"/>
      <c r="BT47" s="328"/>
      <c r="BU47" s="328"/>
      <c r="BV47" s="328"/>
      <c r="BW47" s="325" t="s">
        <v>190</v>
      </c>
      <c r="BX47" s="325"/>
      <c r="BY47" s="325"/>
      <c r="BZ47" s="140"/>
      <c r="CA47" s="212" t="str">
        <f>IF(BR47="","",(IF(AW47&lt;=BR47,"○","")))</f>
        <v/>
      </c>
      <c r="CB47" s="212"/>
      <c r="CC47" s="212"/>
      <c r="CD47" s="212"/>
      <c r="CE47" s="212"/>
      <c r="CF47" s="212" t="s">
        <v>123</v>
      </c>
      <c r="CG47" s="306"/>
      <c r="CH47" s="306"/>
      <c r="CI47" s="306"/>
      <c r="CJ47" s="306"/>
      <c r="CK47" s="212" t="str">
        <f>IF(BR47="","",(IF(AW47&gt;BR47,"○","")))</f>
        <v/>
      </c>
      <c r="CL47" s="212"/>
      <c r="CM47" s="212"/>
      <c r="CN47" s="212"/>
      <c r="CO47" s="212"/>
      <c r="CP47" s="179" t="s">
        <v>191</v>
      </c>
      <c r="CQ47" s="179"/>
      <c r="CR47" s="179"/>
      <c r="CS47" s="14"/>
      <c r="CT47" s="5"/>
      <c r="CU47" s="5"/>
      <c r="CV47" s="5"/>
      <c r="CW47" s="5"/>
      <c r="CX47" s="5"/>
      <c r="CY47" s="5"/>
      <c r="CZ47" s="5"/>
      <c r="DA47" s="5"/>
      <c r="DB47" s="5"/>
      <c r="DC47" s="5"/>
      <c r="DD47" s="5"/>
      <c r="DE47" s="3"/>
      <c r="DF47" s="3">
        <v>19</v>
      </c>
      <c r="DG47" s="3"/>
      <c r="DH47" s="3">
        <v>19</v>
      </c>
      <c r="DI47" s="3"/>
      <c r="DJ47" s="3"/>
      <c r="DK47" s="5"/>
      <c r="DL47" s="5"/>
      <c r="DM47" s="5"/>
      <c r="DN47" s="3"/>
      <c r="DO47" s="3" t="s">
        <v>192</v>
      </c>
      <c r="DP47" s="3" t="s">
        <v>124</v>
      </c>
      <c r="DQ47" s="3" t="s">
        <v>193</v>
      </c>
      <c r="DR47" s="98"/>
      <c r="DS47" s="98" t="s">
        <v>283</v>
      </c>
      <c r="DT47" s="98" t="s">
        <v>284</v>
      </c>
      <c r="DU47" s="98" t="s">
        <v>285</v>
      </c>
      <c r="DV47" s="98" t="s">
        <v>286</v>
      </c>
      <c r="DW47" s="98" t="s">
        <v>287</v>
      </c>
      <c r="DX47" s="98" t="s">
        <v>288</v>
      </c>
    </row>
    <row r="48" spans="1:128" ht="8.1" customHeight="1" x14ac:dyDescent="0.15">
      <c r="A48" s="1"/>
      <c r="B48" s="1"/>
      <c r="C48" s="1"/>
      <c r="D48" s="1"/>
      <c r="E48" s="190"/>
      <c r="F48" s="190"/>
      <c r="G48" s="322"/>
      <c r="H48" s="322"/>
      <c r="I48" s="322"/>
      <c r="J48" s="322"/>
      <c r="K48" s="322"/>
      <c r="L48" s="322"/>
      <c r="M48" s="322"/>
      <c r="N48" s="205"/>
      <c r="O48" s="205"/>
      <c r="P48" s="205"/>
      <c r="Q48" s="205"/>
      <c r="R48" s="205"/>
      <c r="S48" s="205"/>
      <c r="T48" s="205"/>
      <c r="U48" s="205"/>
      <c r="V48" s="205"/>
      <c r="W48" s="205"/>
      <c r="X48" s="205"/>
      <c r="Y48" s="205"/>
      <c r="Z48" s="184"/>
      <c r="AA48" s="184"/>
      <c r="AB48" s="184"/>
      <c r="AC48" s="184"/>
      <c r="AD48" s="184"/>
      <c r="AE48" s="184"/>
      <c r="AF48" s="184"/>
      <c r="AG48" s="184"/>
      <c r="AH48" s="184"/>
      <c r="AI48" s="184"/>
      <c r="AJ48" s="184"/>
      <c r="AK48" s="184"/>
      <c r="AL48" s="184"/>
      <c r="AM48" s="184"/>
      <c r="AN48" s="209"/>
      <c r="AO48" s="210"/>
      <c r="AP48" s="210"/>
      <c r="AQ48" s="210"/>
      <c r="AR48" s="210"/>
      <c r="AS48" s="210"/>
      <c r="AT48" s="210"/>
      <c r="AU48" s="210"/>
      <c r="AV48" s="210"/>
      <c r="AW48" s="324"/>
      <c r="AX48" s="324"/>
      <c r="AY48" s="324"/>
      <c r="AZ48" s="324"/>
      <c r="BA48" s="326"/>
      <c r="BB48" s="326"/>
      <c r="BC48" s="326"/>
      <c r="BD48" s="326"/>
      <c r="BE48" s="326"/>
      <c r="BF48" s="326"/>
      <c r="BG48" s="326"/>
      <c r="BH48" s="326"/>
      <c r="BI48" s="326"/>
      <c r="BJ48" s="326"/>
      <c r="BK48" s="58"/>
      <c r="BL48" s="56"/>
      <c r="BM48" s="214"/>
      <c r="BN48" s="214"/>
      <c r="BO48" s="214"/>
      <c r="BP48" s="214"/>
      <c r="BQ48" s="214"/>
      <c r="BR48" s="237"/>
      <c r="BS48" s="237"/>
      <c r="BT48" s="237"/>
      <c r="BU48" s="237"/>
      <c r="BV48" s="237"/>
      <c r="BW48" s="326"/>
      <c r="BX48" s="326"/>
      <c r="BY48" s="326"/>
      <c r="BZ48" s="57"/>
      <c r="CA48" s="212"/>
      <c r="CB48" s="212"/>
      <c r="CC48" s="212"/>
      <c r="CD48" s="212"/>
      <c r="CE48" s="212"/>
      <c r="CF48" s="306"/>
      <c r="CG48" s="306"/>
      <c r="CH48" s="306"/>
      <c r="CI48" s="306"/>
      <c r="CJ48" s="306"/>
      <c r="CK48" s="212"/>
      <c r="CL48" s="212"/>
      <c r="CM48" s="212"/>
      <c r="CN48" s="212"/>
      <c r="CO48" s="212"/>
      <c r="CP48" s="179"/>
      <c r="CQ48" s="179"/>
      <c r="CR48" s="179"/>
      <c r="CS48" s="14"/>
      <c r="CT48" s="5"/>
      <c r="CU48" s="5"/>
      <c r="CV48" s="5"/>
      <c r="CW48" s="5"/>
      <c r="CX48" s="5"/>
      <c r="CY48" s="5"/>
      <c r="CZ48" s="5"/>
      <c r="DA48" s="5"/>
      <c r="DB48" s="5"/>
      <c r="DC48" s="5"/>
      <c r="DD48" s="5"/>
      <c r="DE48" s="3"/>
      <c r="DF48" s="3">
        <v>20</v>
      </c>
      <c r="DG48" s="3"/>
      <c r="DH48" s="3">
        <v>20</v>
      </c>
      <c r="DI48" s="3"/>
      <c r="DJ48" s="3"/>
      <c r="DK48" s="5"/>
      <c r="DL48" s="5"/>
      <c r="DM48" s="5"/>
      <c r="DN48" s="286" t="s">
        <v>105</v>
      </c>
      <c r="DO48" s="3" t="s">
        <v>195</v>
      </c>
      <c r="DP48" s="3" t="s">
        <v>196</v>
      </c>
      <c r="DQ48" s="3"/>
      <c r="DR48" s="98" t="s">
        <v>289</v>
      </c>
      <c r="DS48" s="98" t="str">
        <f>IF(AV23="","","入力済み")</f>
        <v/>
      </c>
      <c r="DT48" s="98" t="s">
        <v>290</v>
      </c>
      <c r="DU48" s="98" t="str">
        <f>IF(OR(AV23="",BM25=""),"",IF(AV23=BM25,"1:指摘なし","3:要是正"))</f>
        <v/>
      </c>
      <c r="DV48" s="98">
        <f>COUNTIFS(DU48,"1:指摘なし")</f>
        <v>0</v>
      </c>
      <c r="DW48" s="98">
        <f>COUNTBLANK(DS48:DS49)</f>
        <v>2</v>
      </c>
      <c r="DX48" s="98" t="str">
        <f>IF(DW48&lt;&gt;0,"",IF(DV48=1,"1:指摘なし","3:要是正"))</f>
        <v/>
      </c>
    </row>
    <row r="49" spans="1:128" ht="8.1" customHeight="1" x14ac:dyDescent="0.15">
      <c r="A49" s="1"/>
      <c r="B49" s="1"/>
      <c r="C49" s="1"/>
      <c r="D49" s="1"/>
      <c r="E49" s="190"/>
      <c r="F49" s="190"/>
      <c r="G49" s="322"/>
      <c r="H49" s="322"/>
      <c r="I49" s="322"/>
      <c r="J49" s="322"/>
      <c r="K49" s="322"/>
      <c r="L49" s="322"/>
      <c r="M49" s="322"/>
      <c r="N49" s="205"/>
      <c r="O49" s="205"/>
      <c r="P49" s="205"/>
      <c r="Q49" s="205"/>
      <c r="R49" s="205"/>
      <c r="S49" s="205"/>
      <c r="T49" s="205"/>
      <c r="U49" s="205"/>
      <c r="V49" s="205"/>
      <c r="W49" s="205"/>
      <c r="X49" s="205"/>
      <c r="Y49" s="205"/>
      <c r="Z49" s="184"/>
      <c r="AA49" s="184"/>
      <c r="AB49" s="184"/>
      <c r="AC49" s="184"/>
      <c r="AD49" s="184"/>
      <c r="AE49" s="184"/>
      <c r="AF49" s="184"/>
      <c r="AG49" s="184"/>
      <c r="AH49" s="184"/>
      <c r="AI49" s="184"/>
      <c r="AJ49" s="184"/>
      <c r="AK49" s="184"/>
      <c r="AL49" s="184"/>
      <c r="AM49" s="184"/>
      <c r="AN49" s="59"/>
      <c r="AO49" s="60"/>
      <c r="AP49" s="60"/>
      <c r="AQ49" s="60"/>
      <c r="AR49" s="60"/>
      <c r="AS49" s="60"/>
      <c r="AT49" s="60"/>
      <c r="AU49" s="60"/>
      <c r="AV49" s="60"/>
      <c r="AW49" s="60"/>
      <c r="AX49" s="60"/>
      <c r="AY49" s="60"/>
      <c r="AZ49" s="60"/>
      <c r="BA49" s="60"/>
      <c r="BB49" s="60"/>
      <c r="BC49" s="60"/>
      <c r="BD49" s="60"/>
      <c r="BE49" s="60"/>
      <c r="BF49" s="60"/>
      <c r="BG49" s="60"/>
      <c r="BH49" s="60"/>
      <c r="BI49" s="60"/>
      <c r="BJ49" s="60"/>
      <c r="BK49" s="61"/>
      <c r="BL49" s="62"/>
      <c r="BM49" s="128"/>
      <c r="BN49" s="128"/>
      <c r="BO49" s="128"/>
      <c r="BP49" s="305"/>
      <c r="BQ49" s="305"/>
      <c r="BR49" s="305"/>
      <c r="BS49" s="305"/>
      <c r="BT49" s="305"/>
      <c r="BU49" s="305"/>
      <c r="BV49" s="305"/>
      <c r="BW49" s="305"/>
      <c r="BX49" s="128"/>
      <c r="BY49" s="128"/>
      <c r="BZ49" s="63"/>
      <c r="CA49" s="212"/>
      <c r="CB49" s="212"/>
      <c r="CC49" s="212"/>
      <c r="CD49" s="212"/>
      <c r="CE49" s="212"/>
      <c r="CF49" s="306"/>
      <c r="CG49" s="306"/>
      <c r="CH49" s="306"/>
      <c r="CI49" s="306"/>
      <c r="CJ49" s="306"/>
      <c r="CK49" s="212"/>
      <c r="CL49" s="212"/>
      <c r="CM49" s="212"/>
      <c r="CN49" s="212"/>
      <c r="CO49" s="212"/>
      <c r="CP49" s="179"/>
      <c r="CQ49" s="179"/>
      <c r="CR49" s="179"/>
      <c r="CS49" s="14"/>
      <c r="CT49" s="5"/>
      <c r="CU49" s="5"/>
      <c r="CV49" s="5"/>
      <c r="CW49" s="5"/>
      <c r="CX49" s="5"/>
      <c r="CY49" s="5"/>
      <c r="CZ49" s="5"/>
      <c r="DA49" s="5"/>
      <c r="DB49" s="5"/>
      <c r="DC49" s="5"/>
      <c r="DD49" s="5"/>
      <c r="DE49" s="3"/>
      <c r="DF49" s="3">
        <v>21</v>
      </c>
      <c r="DG49" s="3"/>
      <c r="DH49" s="3">
        <v>21</v>
      </c>
      <c r="DI49" s="3"/>
      <c r="DJ49" s="3"/>
      <c r="DK49" s="5"/>
      <c r="DL49" s="5"/>
      <c r="DM49" s="5"/>
      <c r="DN49" s="286"/>
      <c r="DO49" s="3" t="s">
        <v>106</v>
      </c>
      <c r="DP49" s="3" t="s">
        <v>197</v>
      </c>
      <c r="DQ49" s="3"/>
      <c r="DR49" s="98" t="s">
        <v>291</v>
      </c>
      <c r="DS49" s="98" t="str">
        <f>IF(BM25="","","入力済み")</f>
        <v/>
      </c>
      <c r="DT49" s="98" t="s">
        <v>292</v>
      </c>
      <c r="DU49" s="98" t="str">
        <f>IF(OR(AV25="",BM27=""),"",IF(AV25=BM27,"1:指摘なし","3:要是正"))</f>
        <v/>
      </c>
      <c r="DV49" s="98">
        <f>COUNTIFS(DU48:DU49,"1:指摘なし")</f>
        <v>0</v>
      </c>
      <c r="DW49" s="98">
        <f>COUNTBLANK(DS48:DS51)</f>
        <v>4</v>
      </c>
      <c r="DX49" s="98" t="str">
        <f>IF(DW49&lt;&gt;0,"",IF(DV49=2,"1:指摘なし","3:要是正"))</f>
        <v/>
      </c>
    </row>
    <row r="50" spans="1:128" ht="8.1" customHeight="1" x14ac:dyDescent="0.15">
      <c r="A50" s="1"/>
      <c r="B50" s="1"/>
      <c r="C50" s="1"/>
      <c r="D50" s="1"/>
      <c r="E50" s="190" t="s">
        <v>18</v>
      </c>
      <c r="F50" s="190"/>
      <c r="G50" s="185" t="s">
        <v>9</v>
      </c>
      <c r="H50" s="185"/>
      <c r="I50" s="185"/>
      <c r="J50" s="185"/>
      <c r="K50" s="185"/>
      <c r="L50" s="185"/>
      <c r="M50" s="185"/>
      <c r="N50" s="211" t="s">
        <v>6</v>
      </c>
      <c r="O50" s="211"/>
      <c r="P50" s="211"/>
      <c r="Q50" s="211"/>
      <c r="R50" s="211"/>
      <c r="S50" s="211"/>
      <c r="T50" s="211"/>
      <c r="U50" s="211"/>
      <c r="V50" s="211"/>
      <c r="W50" s="211"/>
      <c r="X50" s="211"/>
      <c r="Y50" s="211"/>
      <c r="Z50" s="185" t="s">
        <v>10</v>
      </c>
      <c r="AA50" s="185"/>
      <c r="AB50" s="185"/>
      <c r="AC50" s="185"/>
      <c r="AD50" s="185"/>
      <c r="AE50" s="185"/>
      <c r="AF50" s="185"/>
      <c r="AG50" s="185"/>
      <c r="AH50" s="185"/>
      <c r="AI50" s="185"/>
      <c r="AJ50" s="185"/>
      <c r="AK50" s="185"/>
      <c r="AL50" s="185"/>
      <c r="AM50" s="185"/>
      <c r="AN50" s="239" t="s">
        <v>298</v>
      </c>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1"/>
      <c r="BL50" s="287"/>
      <c r="BM50" s="288"/>
      <c r="BN50" s="288"/>
      <c r="BO50" s="288"/>
      <c r="BP50" s="288"/>
      <c r="BQ50" s="288"/>
      <c r="BR50" s="288"/>
      <c r="BS50" s="288"/>
      <c r="BT50" s="288"/>
      <c r="BU50" s="288"/>
      <c r="BV50" s="288"/>
      <c r="BW50" s="288"/>
      <c r="BX50" s="288"/>
      <c r="BY50" s="288"/>
      <c r="BZ50" s="289"/>
      <c r="CA50" s="252"/>
      <c r="CB50" s="252"/>
      <c r="CC50" s="252"/>
      <c r="CD50" s="252"/>
      <c r="CE50" s="252"/>
      <c r="CF50" s="212" t="s">
        <v>20</v>
      </c>
      <c r="CG50" s="212"/>
      <c r="CH50" s="212"/>
      <c r="CI50" s="212"/>
      <c r="CJ50" s="212"/>
      <c r="CK50" s="252"/>
      <c r="CL50" s="252"/>
      <c r="CM50" s="252"/>
      <c r="CN50" s="252"/>
      <c r="CO50" s="252"/>
      <c r="CP50" s="235" t="s">
        <v>184</v>
      </c>
      <c r="CQ50" s="235"/>
      <c r="CR50" s="235"/>
      <c r="CS50" s="14"/>
      <c r="CT50" s="5"/>
      <c r="CU50" s="5"/>
      <c r="CV50" s="5"/>
      <c r="CW50" s="5"/>
      <c r="CX50" s="5"/>
      <c r="CY50" s="5"/>
      <c r="CZ50" s="5"/>
      <c r="DA50" s="5"/>
      <c r="DB50" s="5"/>
      <c r="DC50" s="5"/>
      <c r="DD50" s="5"/>
      <c r="DE50" s="3"/>
      <c r="DF50" s="3">
        <v>22</v>
      </c>
      <c r="DG50" s="3"/>
      <c r="DH50" s="3">
        <v>22</v>
      </c>
      <c r="DI50" s="3"/>
      <c r="DJ50" s="3"/>
      <c r="DK50" s="5"/>
      <c r="DL50" s="5"/>
      <c r="DM50" s="5"/>
      <c r="DN50" s="286" t="s">
        <v>157</v>
      </c>
      <c r="DO50" s="3" t="s">
        <v>195</v>
      </c>
      <c r="DP50" s="3" t="s">
        <v>198</v>
      </c>
      <c r="DQ50" s="3" t="s">
        <v>199</v>
      </c>
      <c r="DR50" s="98" t="s">
        <v>293</v>
      </c>
      <c r="DS50" s="98" t="str">
        <f>IF(AV25="","","入力済み")</f>
        <v/>
      </c>
      <c r="DT50" s="99"/>
      <c r="DX50" s="100" t="str">
        <f>IF(OR(BE9="",BP9=""),"",_xlfn.XLOOKUP(BE9,DT48:DT49,DX48:DX49))</f>
        <v/>
      </c>
    </row>
    <row r="51" spans="1:128" ht="8.1" customHeight="1" x14ac:dyDescent="0.15">
      <c r="A51" s="1"/>
      <c r="B51" s="1"/>
      <c r="C51" s="1"/>
      <c r="D51" s="1"/>
      <c r="E51" s="190"/>
      <c r="F51" s="190"/>
      <c r="G51" s="185"/>
      <c r="H51" s="185"/>
      <c r="I51" s="185"/>
      <c r="J51" s="185"/>
      <c r="K51" s="185"/>
      <c r="L51" s="185"/>
      <c r="M51" s="185"/>
      <c r="N51" s="211"/>
      <c r="O51" s="211"/>
      <c r="P51" s="211"/>
      <c r="Q51" s="211"/>
      <c r="R51" s="211"/>
      <c r="S51" s="211"/>
      <c r="T51" s="211"/>
      <c r="U51" s="211"/>
      <c r="V51" s="211"/>
      <c r="W51" s="211"/>
      <c r="X51" s="211"/>
      <c r="Y51" s="211"/>
      <c r="Z51" s="185"/>
      <c r="AA51" s="185"/>
      <c r="AB51" s="185"/>
      <c r="AC51" s="185"/>
      <c r="AD51" s="185"/>
      <c r="AE51" s="185"/>
      <c r="AF51" s="185"/>
      <c r="AG51" s="185"/>
      <c r="AH51" s="185"/>
      <c r="AI51" s="185"/>
      <c r="AJ51" s="185"/>
      <c r="AK51" s="185"/>
      <c r="AL51" s="185"/>
      <c r="AM51" s="185"/>
      <c r="AN51" s="242"/>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4"/>
      <c r="BL51" s="290"/>
      <c r="BM51" s="291"/>
      <c r="BN51" s="291"/>
      <c r="BO51" s="291"/>
      <c r="BP51" s="291"/>
      <c r="BQ51" s="291"/>
      <c r="BR51" s="291"/>
      <c r="BS51" s="291"/>
      <c r="BT51" s="291"/>
      <c r="BU51" s="291"/>
      <c r="BV51" s="291"/>
      <c r="BW51" s="291"/>
      <c r="BX51" s="291"/>
      <c r="BY51" s="291"/>
      <c r="BZ51" s="292"/>
      <c r="CA51" s="252"/>
      <c r="CB51" s="252"/>
      <c r="CC51" s="252"/>
      <c r="CD51" s="252"/>
      <c r="CE51" s="252"/>
      <c r="CF51" s="212"/>
      <c r="CG51" s="212"/>
      <c r="CH51" s="212"/>
      <c r="CI51" s="212"/>
      <c r="CJ51" s="212"/>
      <c r="CK51" s="252"/>
      <c r="CL51" s="252"/>
      <c r="CM51" s="252"/>
      <c r="CN51" s="252"/>
      <c r="CO51" s="252"/>
      <c r="CP51" s="235"/>
      <c r="CQ51" s="235"/>
      <c r="CR51" s="235"/>
      <c r="CS51" s="1"/>
      <c r="CT51" s="5"/>
      <c r="CU51" s="5"/>
      <c r="CV51" s="5"/>
      <c r="CW51" s="5"/>
      <c r="CX51" s="5"/>
      <c r="CY51" s="5"/>
      <c r="CZ51" s="5"/>
      <c r="DA51" s="5"/>
      <c r="DB51" s="5"/>
      <c r="DC51" s="5"/>
      <c r="DD51" s="5"/>
      <c r="DE51" s="3"/>
      <c r="DF51" s="3">
        <v>23</v>
      </c>
      <c r="DG51" s="3"/>
      <c r="DH51" s="3">
        <v>23</v>
      </c>
      <c r="DI51" s="3"/>
      <c r="DJ51" s="3"/>
      <c r="DK51" s="5"/>
      <c r="DL51" s="5"/>
      <c r="DM51" s="5"/>
      <c r="DN51" s="286"/>
      <c r="DO51" s="3" t="s">
        <v>106</v>
      </c>
      <c r="DP51" s="3" t="s">
        <v>200</v>
      </c>
      <c r="DQ51" s="3" t="s">
        <v>201</v>
      </c>
      <c r="DR51" s="98" t="s">
        <v>294</v>
      </c>
      <c r="DS51" s="98" t="str">
        <f>IF(BM27="","","入力済み")</f>
        <v/>
      </c>
      <c r="DT51" s="99"/>
    </row>
    <row r="52" spans="1:128" ht="8.1" customHeight="1" x14ac:dyDescent="0.15">
      <c r="A52" s="1"/>
      <c r="B52" s="1"/>
      <c r="C52" s="1"/>
      <c r="D52" s="1"/>
      <c r="E52" s="190"/>
      <c r="F52" s="190"/>
      <c r="G52" s="185"/>
      <c r="H52" s="185"/>
      <c r="I52" s="185"/>
      <c r="J52" s="185"/>
      <c r="K52" s="185"/>
      <c r="L52" s="185"/>
      <c r="M52" s="185"/>
      <c r="N52" s="211"/>
      <c r="O52" s="211"/>
      <c r="P52" s="211"/>
      <c r="Q52" s="211"/>
      <c r="R52" s="211"/>
      <c r="S52" s="211"/>
      <c r="T52" s="211"/>
      <c r="U52" s="211"/>
      <c r="V52" s="211"/>
      <c r="W52" s="211"/>
      <c r="X52" s="211"/>
      <c r="Y52" s="211"/>
      <c r="Z52" s="185"/>
      <c r="AA52" s="185"/>
      <c r="AB52" s="185"/>
      <c r="AC52" s="185"/>
      <c r="AD52" s="185"/>
      <c r="AE52" s="185"/>
      <c r="AF52" s="185"/>
      <c r="AG52" s="185"/>
      <c r="AH52" s="185"/>
      <c r="AI52" s="185"/>
      <c r="AJ52" s="185"/>
      <c r="AK52" s="185"/>
      <c r="AL52" s="185"/>
      <c r="AM52" s="185"/>
      <c r="AN52" s="245"/>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7"/>
      <c r="BL52" s="293"/>
      <c r="BM52" s="294"/>
      <c r="BN52" s="294"/>
      <c r="BO52" s="294"/>
      <c r="BP52" s="294"/>
      <c r="BQ52" s="294"/>
      <c r="BR52" s="294"/>
      <c r="BS52" s="294"/>
      <c r="BT52" s="294"/>
      <c r="BU52" s="294"/>
      <c r="BV52" s="294"/>
      <c r="BW52" s="294"/>
      <c r="BX52" s="294"/>
      <c r="BY52" s="294"/>
      <c r="BZ52" s="295"/>
      <c r="CA52" s="252"/>
      <c r="CB52" s="252"/>
      <c r="CC52" s="252"/>
      <c r="CD52" s="252"/>
      <c r="CE52" s="252"/>
      <c r="CF52" s="212"/>
      <c r="CG52" s="212"/>
      <c r="CH52" s="212"/>
      <c r="CI52" s="212"/>
      <c r="CJ52" s="212"/>
      <c r="CK52" s="252"/>
      <c r="CL52" s="252"/>
      <c r="CM52" s="252"/>
      <c r="CN52" s="252"/>
      <c r="CO52" s="252"/>
      <c r="CP52" s="235"/>
      <c r="CQ52" s="235"/>
      <c r="CR52" s="235"/>
      <c r="CS52" s="1"/>
      <c r="CT52" s="5"/>
      <c r="CU52" s="5"/>
      <c r="CV52" s="5"/>
      <c r="CW52" s="5"/>
      <c r="CX52" s="5"/>
      <c r="CY52" s="5"/>
      <c r="CZ52" s="5"/>
      <c r="DA52" s="5"/>
      <c r="DB52" s="5"/>
      <c r="DC52" s="5"/>
      <c r="DD52" s="5"/>
      <c r="DE52" s="3"/>
      <c r="DF52" s="3">
        <v>24</v>
      </c>
      <c r="DG52" s="3"/>
      <c r="DH52" s="3">
        <v>24</v>
      </c>
      <c r="DI52" s="3"/>
      <c r="DJ52" s="3"/>
      <c r="DK52" s="5"/>
      <c r="DL52" s="5"/>
      <c r="DM52" s="5"/>
      <c r="DN52" s="5"/>
      <c r="DO52" s="5"/>
      <c r="DP52" s="5"/>
      <c r="DQ52" s="5"/>
      <c r="DT52" s="99"/>
    </row>
    <row r="53" spans="1:128" ht="8.1" customHeight="1" x14ac:dyDescent="0.15">
      <c r="A53" s="1"/>
      <c r="B53" s="1"/>
      <c r="C53" s="1"/>
      <c r="D53" s="1"/>
      <c r="E53" s="190"/>
      <c r="F53" s="190"/>
      <c r="G53" s="185"/>
      <c r="H53" s="185"/>
      <c r="I53" s="185"/>
      <c r="J53" s="185"/>
      <c r="K53" s="185"/>
      <c r="L53" s="185"/>
      <c r="M53" s="185"/>
      <c r="N53" s="185" t="s">
        <v>203</v>
      </c>
      <c r="O53" s="185"/>
      <c r="P53" s="185"/>
      <c r="Q53" s="185"/>
      <c r="R53" s="185"/>
      <c r="S53" s="185"/>
      <c r="T53" s="185"/>
      <c r="U53" s="185"/>
      <c r="V53" s="185"/>
      <c r="W53" s="185"/>
      <c r="X53" s="185"/>
      <c r="Y53" s="185"/>
      <c r="Z53" s="185" t="s">
        <v>46</v>
      </c>
      <c r="AA53" s="185"/>
      <c r="AB53" s="185"/>
      <c r="AC53" s="185"/>
      <c r="AD53" s="185"/>
      <c r="AE53" s="185"/>
      <c r="AF53" s="185"/>
      <c r="AG53" s="185"/>
      <c r="AH53" s="185"/>
      <c r="AI53" s="185"/>
      <c r="AJ53" s="185"/>
      <c r="AK53" s="185"/>
      <c r="AL53" s="185"/>
      <c r="AM53" s="185"/>
      <c r="AN53" s="307" t="s">
        <v>204</v>
      </c>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9"/>
      <c r="BL53" s="287"/>
      <c r="BM53" s="288"/>
      <c r="BN53" s="288"/>
      <c r="BO53" s="288"/>
      <c r="BP53" s="288"/>
      <c r="BQ53" s="288"/>
      <c r="BR53" s="288"/>
      <c r="BS53" s="288"/>
      <c r="BT53" s="288"/>
      <c r="BU53" s="288"/>
      <c r="BV53" s="288"/>
      <c r="BW53" s="288"/>
      <c r="BX53" s="288"/>
      <c r="BY53" s="288"/>
      <c r="BZ53" s="289"/>
      <c r="CA53" s="252"/>
      <c r="CB53" s="252"/>
      <c r="CC53" s="252"/>
      <c r="CD53" s="252"/>
      <c r="CE53" s="252"/>
      <c r="CF53" s="212" t="s">
        <v>20</v>
      </c>
      <c r="CG53" s="212"/>
      <c r="CH53" s="212"/>
      <c r="CI53" s="212"/>
      <c r="CJ53" s="212"/>
      <c r="CK53" s="252"/>
      <c r="CL53" s="252"/>
      <c r="CM53" s="252"/>
      <c r="CN53" s="252"/>
      <c r="CO53" s="252"/>
      <c r="CP53" s="235" t="s">
        <v>184</v>
      </c>
      <c r="CQ53" s="235"/>
      <c r="CR53" s="235"/>
      <c r="CS53" s="1"/>
      <c r="CT53" s="5"/>
      <c r="CU53" s="5"/>
      <c r="CV53" s="5"/>
      <c r="CW53" s="5"/>
      <c r="CX53" s="5"/>
      <c r="CY53" s="5"/>
      <c r="CZ53" s="5"/>
      <c r="DA53" s="5"/>
      <c r="DB53" s="5"/>
      <c r="DC53" s="5"/>
      <c r="DD53" s="5"/>
      <c r="DE53" s="3"/>
      <c r="DF53" s="3">
        <v>25</v>
      </c>
      <c r="DG53" s="3"/>
      <c r="DH53" s="3">
        <v>25</v>
      </c>
      <c r="DI53" s="3"/>
      <c r="DJ53" s="3"/>
      <c r="DK53" s="5"/>
      <c r="DL53" s="5"/>
      <c r="DM53" s="5"/>
      <c r="DN53" s="5"/>
      <c r="DO53" s="5"/>
      <c r="DP53" s="7"/>
      <c r="DQ53" s="7"/>
      <c r="DT53" s="99"/>
    </row>
    <row r="54" spans="1:128" ht="8.1" customHeight="1" x14ac:dyDescent="0.15">
      <c r="A54" s="1"/>
      <c r="B54" s="1"/>
      <c r="C54" s="1"/>
      <c r="D54" s="1"/>
      <c r="E54" s="190"/>
      <c r="F54" s="190"/>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310"/>
      <c r="AO54" s="311"/>
      <c r="AP54" s="311"/>
      <c r="AQ54" s="311"/>
      <c r="AR54" s="311"/>
      <c r="AS54" s="311"/>
      <c r="AT54" s="311"/>
      <c r="AU54" s="311"/>
      <c r="AV54" s="311"/>
      <c r="AW54" s="311"/>
      <c r="AX54" s="311"/>
      <c r="AY54" s="311"/>
      <c r="AZ54" s="311"/>
      <c r="BA54" s="311"/>
      <c r="BB54" s="311"/>
      <c r="BC54" s="311"/>
      <c r="BD54" s="311"/>
      <c r="BE54" s="311"/>
      <c r="BF54" s="311"/>
      <c r="BG54" s="311"/>
      <c r="BH54" s="311"/>
      <c r="BI54" s="311"/>
      <c r="BJ54" s="311"/>
      <c r="BK54" s="312"/>
      <c r="BL54" s="290"/>
      <c r="BM54" s="291"/>
      <c r="BN54" s="291"/>
      <c r="BO54" s="291"/>
      <c r="BP54" s="291"/>
      <c r="BQ54" s="291"/>
      <c r="BR54" s="291"/>
      <c r="BS54" s="291"/>
      <c r="BT54" s="291"/>
      <c r="BU54" s="291"/>
      <c r="BV54" s="291"/>
      <c r="BW54" s="291"/>
      <c r="BX54" s="291"/>
      <c r="BY54" s="291"/>
      <c r="BZ54" s="292"/>
      <c r="CA54" s="252"/>
      <c r="CB54" s="252"/>
      <c r="CC54" s="252"/>
      <c r="CD54" s="252"/>
      <c r="CE54" s="252"/>
      <c r="CF54" s="212"/>
      <c r="CG54" s="212"/>
      <c r="CH54" s="212"/>
      <c r="CI54" s="212"/>
      <c r="CJ54" s="212"/>
      <c r="CK54" s="252"/>
      <c r="CL54" s="252"/>
      <c r="CM54" s="252"/>
      <c r="CN54" s="252"/>
      <c r="CO54" s="252"/>
      <c r="CP54" s="235"/>
      <c r="CQ54" s="235"/>
      <c r="CR54" s="235"/>
      <c r="CS54" s="14"/>
      <c r="CT54" s="5"/>
      <c r="CU54" s="5"/>
      <c r="CV54" s="5"/>
      <c r="CW54" s="5"/>
      <c r="CX54" s="5"/>
      <c r="CY54" s="5"/>
      <c r="CZ54" s="5"/>
      <c r="DA54" s="5"/>
      <c r="DB54" s="5"/>
      <c r="DC54" s="5"/>
      <c r="DD54" s="5"/>
      <c r="DE54" s="3"/>
      <c r="DF54" s="3">
        <v>26</v>
      </c>
      <c r="DG54" s="3"/>
      <c r="DH54" s="3">
        <v>26</v>
      </c>
      <c r="DI54" s="3"/>
      <c r="DJ54" s="3"/>
      <c r="DK54" s="5"/>
      <c r="DL54" s="5"/>
      <c r="DM54" s="5"/>
      <c r="DN54" s="3"/>
      <c r="DO54" s="279" t="s">
        <v>205</v>
      </c>
      <c r="DP54" s="280"/>
      <c r="DQ54" s="281" t="s">
        <v>172</v>
      </c>
      <c r="DR54" s="283" t="s">
        <v>202</v>
      </c>
      <c r="DS54" s="284"/>
      <c r="DT54" s="285"/>
    </row>
    <row r="55" spans="1:128" ht="8.1" customHeight="1" x14ac:dyDescent="0.15">
      <c r="A55" s="1"/>
      <c r="B55" s="1"/>
      <c r="C55" s="1"/>
      <c r="D55" s="1"/>
      <c r="E55" s="190"/>
      <c r="F55" s="190"/>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313"/>
      <c r="AO55" s="314"/>
      <c r="AP55" s="314"/>
      <c r="AQ55" s="314"/>
      <c r="AR55" s="314"/>
      <c r="AS55" s="314"/>
      <c r="AT55" s="314"/>
      <c r="AU55" s="314"/>
      <c r="AV55" s="314"/>
      <c r="AW55" s="314"/>
      <c r="AX55" s="314"/>
      <c r="AY55" s="314"/>
      <c r="AZ55" s="314"/>
      <c r="BA55" s="314"/>
      <c r="BB55" s="314"/>
      <c r="BC55" s="314"/>
      <c r="BD55" s="314"/>
      <c r="BE55" s="314"/>
      <c r="BF55" s="314"/>
      <c r="BG55" s="314"/>
      <c r="BH55" s="314"/>
      <c r="BI55" s="314"/>
      <c r="BJ55" s="314"/>
      <c r="BK55" s="315"/>
      <c r="BL55" s="293"/>
      <c r="BM55" s="294"/>
      <c r="BN55" s="294"/>
      <c r="BO55" s="294"/>
      <c r="BP55" s="294"/>
      <c r="BQ55" s="294"/>
      <c r="BR55" s="294"/>
      <c r="BS55" s="294"/>
      <c r="BT55" s="294"/>
      <c r="BU55" s="294"/>
      <c r="BV55" s="294"/>
      <c r="BW55" s="294"/>
      <c r="BX55" s="294"/>
      <c r="BY55" s="294"/>
      <c r="BZ55" s="295"/>
      <c r="CA55" s="252"/>
      <c r="CB55" s="252"/>
      <c r="CC55" s="252"/>
      <c r="CD55" s="252"/>
      <c r="CE55" s="252"/>
      <c r="CF55" s="212"/>
      <c r="CG55" s="212"/>
      <c r="CH55" s="212"/>
      <c r="CI55" s="212"/>
      <c r="CJ55" s="212"/>
      <c r="CK55" s="252"/>
      <c r="CL55" s="252"/>
      <c r="CM55" s="252"/>
      <c r="CN55" s="252"/>
      <c r="CO55" s="252"/>
      <c r="CP55" s="235"/>
      <c r="CQ55" s="235"/>
      <c r="CR55" s="235"/>
      <c r="CS55" s="14"/>
      <c r="CT55" s="5"/>
      <c r="CU55" s="5"/>
      <c r="CV55" s="5"/>
      <c r="CW55" s="5"/>
      <c r="CX55" s="5"/>
      <c r="CY55" s="5"/>
      <c r="CZ55" s="5"/>
      <c r="DA55" s="5"/>
      <c r="DB55" s="5"/>
      <c r="DC55" s="5"/>
      <c r="DD55" s="5"/>
      <c r="DE55" s="3"/>
      <c r="DF55" s="3">
        <v>27</v>
      </c>
      <c r="DG55" s="3"/>
      <c r="DH55" s="3">
        <v>27</v>
      </c>
      <c r="DI55" s="3"/>
      <c r="DJ55" s="3"/>
      <c r="DK55" s="5"/>
      <c r="DL55" s="5"/>
      <c r="DM55" s="5"/>
      <c r="DN55" s="3"/>
      <c r="DO55" s="3" t="s">
        <v>206</v>
      </c>
      <c r="DP55" s="8" t="s">
        <v>98</v>
      </c>
      <c r="DQ55" s="282"/>
      <c r="DR55" s="98" t="s">
        <v>205</v>
      </c>
      <c r="DS55" s="100" t="s">
        <v>172</v>
      </c>
      <c r="DT55" s="100" t="s">
        <v>207</v>
      </c>
    </row>
    <row r="56" spans="1:128" ht="8.1" customHeight="1" x14ac:dyDescent="0.15">
      <c r="A56" s="1"/>
      <c r="B56" s="1"/>
      <c r="C56" s="1"/>
      <c r="D56" s="1"/>
      <c r="E56" s="190"/>
      <c r="F56" s="190"/>
      <c r="G56" s="185"/>
      <c r="H56" s="185"/>
      <c r="I56" s="185"/>
      <c r="J56" s="185"/>
      <c r="K56" s="185"/>
      <c r="L56" s="185"/>
      <c r="M56" s="185"/>
      <c r="N56" s="211" t="s">
        <v>208</v>
      </c>
      <c r="O56" s="211"/>
      <c r="P56" s="211"/>
      <c r="Q56" s="211"/>
      <c r="R56" s="211"/>
      <c r="S56" s="211"/>
      <c r="T56" s="211"/>
      <c r="U56" s="211"/>
      <c r="V56" s="211"/>
      <c r="W56" s="211"/>
      <c r="X56" s="211"/>
      <c r="Y56" s="211"/>
      <c r="Z56" s="185" t="s">
        <v>19</v>
      </c>
      <c r="AA56" s="185"/>
      <c r="AB56" s="185"/>
      <c r="AC56" s="185"/>
      <c r="AD56" s="185"/>
      <c r="AE56" s="185"/>
      <c r="AF56" s="185"/>
      <c r="AG56" s="185"/>
      <c r="AH56" s="185"/>
      <c r="AI56" s="185"/>
      <c r="AJ56" s="185"/>
      <c r="AK56" s="185"/>
      <c r="AL56" s="185"/>
      <c r="AM56" s="185"/>
      <c r="AN56" s="296" t="s">
        <v>31</v>
      </c>
      <c r="AO56" s="297"/>
      <c r="AP56" s="297"/>
      <c r="AQ56" s="297"/>
      <c r="AR56" s="297"/>
      <c r="AS56" s="297"/>
      <c r="AT56" s="297"/>
      <c r="AU56" s="297"/>
      <c r="AV56" s="297"/>
      <c r="AW56" s="297"/>
      <c r="AX56" s="297"/>
      <c r="AY56" s="297"/>
      <c r="AZ56" s="297"/>
      <c r="BA56" s="297"/>
      <c r="BB56" s="297"/>
      <c r="BC56" s="297"/>
      <c r="BD56" s="297"/>
      <c r="BE56" s="297"/>
      <c r="BF56" s="297"/>
      <c r="BG56" s="297"/>
      <c r="BH56" s="297"/>
      <c r="BI56" s="297"/>
      <c r="BJ56" s="297"/>
      <c r="BK56" s="298"/>
      <c r="BL56" s="272" t="s">
        <v>209</v>
      </c>
      <c r="BM56" s="273"/>
      <c r="BN56" s="273"/>
      <c r="BO56" s="273"/>
      <c r="BP56" s="273"/>
      <c r="BQ56" s="273"/>
      <c r="BR56" s="137"/>
      <c r="BS56" s="131"/>
      <c r="BT56" s="131"/>
      <c r="BU56" s="131"/>
      <c r="BV56" s="137"/>
      <c r="BW56" s="141"/>
      <c r="BX56" s="141"/>
      <c r="BY56" s="137"/>
      <c r="BZ56" s="140"/>
      <c r="CA56" s="212" t="str">
        <f>IF(OR(AU58="?",BM58=""),"",IF(AND(BM58&gt;=VLOOKUP(AP7,DO31:DX32,8),BM58&lt;=VLOOKUP(AP7,DO31:DX32,9)),"〇",""))</f>
        <v/>
      </c>
      <c r="CB56" s="212"/>
      <c r="CC56" s="212"/>
      <c r="CD56" s="212"/>
      <c r="CE56" s="212"/>
      <c r="CF56" s="212" t="s">
        <v>20</v>
      </c>
      <c r="CG56" s="212"/>
      <c r="CH56" s="212"/>
      <c r="CI56" s="212"/>
      <c r="CJ56" s="212"/>
      <c r="CK56" s="212" t="str">
        <f>IF(OR(AU58="?",BM58=""),"",IF(OR(BM58&lt;VLOOKUP(AP7,DO31:DX32,8),BM58&gt;VLOOKUP(AP7,DO31:DX32,9)),"○",""))</f>
        <v/>
      </c>
      <c r="CL56" s="212"/>
      <c r="CM56" s="212"/>
      <c r="CN56" s="212"/>
      <c r="CO56" s="212"/>
      <c r="CP56" s="235" t="s">
        <v>210</v>
      </c>
      <c r="CQ56" s="235"/>
      <c r="CR56" s="235"/>
      <c r="CS56" s="14"/>
      <c r="CT56" s="5"/>
      <c r="CU56" s="5"/>
      <c r="CV56" s="5"/>
      <c r="CW56" s="5"/>
      <c r="CX56" s="5"/>
      <c r="CY56" s="5"/>
      <c r="CZ56" s="5"/>
      <c r="DA56" s="5"/>
      <c r="DB56" s="5"/>
      <c r="DC56" s="5"/>
      <c r="DD56" s="5"/>
      <c r="DE56" s="3"/>
      <c r="DF56" s="3">
        <v>28</v>
      </c>
      <c r="DG56" s="3"/>
      <c r="DH56" s="3">
        <v>28</v>
      </c>
      <c r="DI56" s="3"/>
      <c r="DJ56" s="3"/>
      <c r="DK56" s="5"/>
      <c r="DL56" s="5"/>
      <c r="DM56" s="5"/>
      <c r="DN56" s="3" t="s">
        <v>211</v>
      </c>
      <c r="DO56" s="3">
        <v>200</v>
      </c>
      <c r="DP56" s="8">
        <v>100</v>
      </c>
      <c r="DQ56" s="13">
        <v>10</v>
      </c>
      <c r="DR56" s="100" t="str">
        <f>IF(BP36="","",IF(BP36&lt;AU38,"〇","×"))</f>
        <v/>
      </c>
      <c r="DS56" s="100" t="str">
        <f>IF(BV36="","",IF(BV36&lt;=BD38,"〇","×"))</f>
        <v/>
      </c>
      <c r="DT56" s="100" t="str">
        <f>IF(OR(DR56="",DS56=""),"",IF(AND(DR56="〇",DS56="〇"),"〇","×"))</f>
        <v/>
      </c>
    </row>
    <row r="57" spans="1:128" ht="8.1" customHeight="1" x14ac:dyDescent="0.15">
      <c r="A57" s="1"/>
      <c r="B57" s="1"/>
      <c r="C57" s="1"/>
      <c r="D57" s="1"/>
      <c r="E57" s="190"/>
      <c r="F57" s="190"/>
      <c r="G57" s="185"/>
      <c r="H57" s="185"/>
      <c r="I57" s="185"/>
      <c r="J57" s="185"/>
      <c r="K57" s="185"/>
      <c r="L57" s="185"/>
      <c r="M57" s="185"/>
      <c r="N57" s="211"/>
      <c r="O57" s="211"/>
      <c r="P57" s="211"/>
      <c r="Q57" s="211"/>
      <c r="R57" s="211"/>
      <c r="S57" s="211"/>
      <c r="T57" s="211"/>
      <c r="U57" s="211"/>
      <c r="V57" s="211"/>
      <c r="W57" s="211"/>
      <c r="X57" s="211"/>
      <c r="Y57" s="211"/>
      <c r="Z57" s="185"/>
      <c r="AA57" s="185"/>
      <c r="AB57" s="185"/>
      <c r="AC57" s="185"/>
      <c r="AD57" s="185"/>
      <c r="AE57" s="185"/>
      <c r="AF57" s="185"/>
      <c r="AG57" s="185"/>
      <c r="AH57" s="185"/>
      <c r="AI57" s="185"/>
      <c r="AJ57" s="185"/>
      <c r="AK57" s="185"/>
      <c r="AL57" s="185"/>
      <c r="AM57" s="185"/>
      <c r="AN57" s="299"/>
      <c r="AO57" s="300"/>
      <c r="AP57" s="300"/>
      <c r="AQ57" s="300"/>
      <c r="AR57" s="300"/>
      <c r="AS57" s="300"/>
      <c r="AT57" s="300"/>
      <c r="AU57" s="300"/>
      <c r="AV57" s="300"/>
      <c r="AW57" s="300"/>
      <c r="AX57" s="300"/>
      <c r="AY57" s="300"/>
      <c r="AZ57" s="300"/>
      <c r="BA57" s="300"/>
      <c r="BB57" s="300"/>
      <c r="BC57" s="300"/>
      <c r="BD57" s="300"/>
      <c r="BE57" s="300"/>
      <c r="BF57" s="300"/>
      <c r="BG57" s="300"/>
      <c r="BH57" s="300"/>
      <c r="BI57" s="300"/>
      <c r="BJ57" s="300"/>
      <c r="BK57" s="301"/>
      <c r="BL57" s="302"/>
      <c r="BM57" s="231"/>
      <c r="BN57" s="231"/>
      <c r="BO57" s="231"/>
      <c r="BP57" s="231"/>
      <c r="BQ57" s="231"/>
      <c r="BR57" s="54"/>
      <c r="BS57" s="134"/>
      <c r="BT57" s="134"/>
      <c r="BU57" s="134"/>
      <c r="BV57" s="64"/>
      <c r="BW57" s="64"/>
      <c r="BX57" s="64"/>
      <c r="BY57" s="54"/>
      <c r="BZ57" s="57"/>
      <c r="CA57" s="212"/>
      <c r="CB57" s="212"/>
      <c r="CC57" s="212"/>
      <c r="CD57" s="212"/>
      <c r="CE57" s="212"/>
      <c r="CF57" s="212"/>
      <c r="CG57" s="212"/>
      <c r="CH57" s="212"/>
      <c r="CI57" s="212"/>
      <c r="CJ57" s="212"/>
      <c r="CK57" s="212"/>
      <c r="CL57" s="212"/>
      <c r="CM57" s="212"/>
      <c r="CN57" s="212"/>
      <c r="CO57" s="212"/>
      <c r="CP57" s="235"/>
      <c r="CQ57" s="235"/>
      <c r="CR57" s="235"/>
      <c r="CS57" s="14"/>
      <c r="CT57" s="5"/>
      <c r="CU57" s="5"/>
      <c r="CV57" s="5"/>
      <c r="CW57" s="5"/>
      <c r="CX57" s="5"/>
      <c r="CY57" s="5"/>
      <c r="CZ57" s="5"/>
      <c r="DA57" s="5"/>
      <c r="DB57" s="5"/>
      <c r="DC57" s="5"/>
      <c r="DD57" s="5"/>
      <c r="DE57" s="3"/>
      <c r="DF57" s="3">
        <v>29</v>
      </c>
      <c r="DG57" s="3"/>
      <c r="DH57" s="3">
        <v>29</v>
      </c>
      <c r="DI57" s="3"/>
      <c r="DJ57" s="3"/>
      <c r="DK57" s="5"/>
      <c r="DL57" s="5"/>
      <c r="DM57" s="5"/>
      <c r="DN57" s="3" t="s">
        <v>212</v>
      </c>
      <c r="DO57" s="3">
        <v>200</v>
      </c>
      <c r="DP57" s="3">
        <v>100</v>
      </c>
      <c r="DQ57" s="10">
        <v>10</v>
      </c>
      <c r="DR57" s="100" t="str">
        <f>IF(BP38="","",IF(BP38&lt;AU38,"〇","×"))</f>
        <v/>
      </c>
      <c r="DS57" s="100" t="str">
        <f>IF(BV38="","",IF(BV38&lt;=BD38,"〇","×"))</f>
        <v/>
      </c>
      <c r="DT57" s="100" t="str">
        <f>IF(OR(DR57="",DS57=""),"",IF(AND(DR57="〇",DS57="〇"),"〇","×"))</f>
        <v/>
      </c>
      <c r="DU57" s="98" t="s">
        <v>49</v>
      </c>
      <c r="DV57" s="98"/>
      <c r="DW57" s="98"/>
      <c r="DX57" s="98"/>
    </row>
    <row r="58" spans="1:128" ht="8.1" customHeight="1" x14ac:dyDescent="0.15">
      <c r="A58" s="1"/>
      <c r="B58" s="1"/>
      <c r="C58" s="1"/>
      <c r="D58" s="1"/>
      <c r="E58" s="190"/>
      <c r="F58" s="190"/>
      <c r="G58" s="185"/>
      <c r="H58" s="185"/>
      <c r="I58" s="185"/>
      <c r="J58" s="185"/>
      <c r="K58" s="185"/>
      <c r="L58" s="185"/>
      <c r="M58" s="185"/>
      <c r="N58" s="211"/>
      <c r="O58" s="211"/>
      <c r="P58" s="211"/>
      <c r="Q58" s="211"/>
      <c r="R58" s="211"/>
      <c r="S58" s="211"/>
      <c r="T58" s="211"/>
      <c r="U58" s="211"/>
      <c r="V58" s="211"/>
      <c r="W58" s="211"/>
      <c r="X58" s="211"/>
      <c r="Y58" s="211"/>
      <c r="Z58" s="185"/>
      <c r="AA58" s="185"/>
      <c r="AB58" s="185"/>
      <c r="AC58" s="185"/>
      <c r="AD58" s="185"/>
      <c r="AE58" s="185"/>
      <c r="AF58" s="185"/>
      <c r="AG58" s="185"/>
      <c r="AH58" s="185"/>
      <c r="AI58" s="185"/>
      <c r="AJ58" s="185"/>
      <c r="AK58" s="185"/>
      <c r="AL58" s="185"/>
      <c r="AM58" s="185"/>
      <c r="AN58" s="186" t="s">
        <v>32</v>
      </c>
      <c r="AO58" s="187"/>
      <c r="AP58" s="187"/>
      <c r="AQ58" s="187"/>
      <c r="AR58" s="187"/>
      <c r="AS58" s="187"/>
      <c r="AT58" s="187"/>
      <c r="AU58" s="303" t="str">
        <f>IF(OR(AP7="認定番号",AP7=""),"?",VLOOKUP(AP7,DO31:DX32,7,FALSE))</f>
        <v>?</v>
      </c>
      <c r="AV58" s="303"/>
      <c r="AW58" s="303"/>
      <c r="AX58" s="303"/>
      <c r="AY58" s="303"/>
      <c r="AZ58" s="303"/>
      <c r="BA58" s="303"/>
      <c r="BB58" s="303"/>
      <c r="BC58" s="303"/>
      <c r="BD58" s="303"/>
      <c r="BE58" s="303"/>
      <c r="BF58" s="303"/>
      <c r="BG58" s="174" t="s">
        <v>190</v>
      </c>
      <c r="BH58" s="174"/>
      <c r="BI58" s="174"/>
      <c r="BJ58" s="174"/>
      <c r="BK58" s="111"/>
      <c r="BL58" s="55"/>
      <c r="BM58" s="233"/>
      <c r="BN58" s="233"/>
      <c r="BO58" s="233"/>
      <c r="BP58" s="233"/>
      <c r="BQ58" s="233"/>
      <c r="BR58" s="233"/>
      <c r="BS58" s="233"/>
      <c r="BT58" s="233"/>
      <c r="BU58" s="233"/>
      <c r="BV58" s="233"/>
      <c r="BW58" s="231" t="s">
        <v>190</v>
      </c>
      <c r="BX58" s="231"/>
      <c r="BY58" s="231"/>
      <c r="BZ58" s="57"/>
      <c r="CA58" s="212"/>
      <c r="CB58" s="212"/>
      <c r="CC58" s="212"/>
      <c r="CD58" s="212"/>
      <c r="CE58" s="212"/>
      <c r="CF58" s="212"/>
      <c r="CG58" s="212"/>
      <c r="CH58" s="212"/>
      <c r="CI58" s="212"/>
      <c r="CJ58" s="212"/>
      <c r="CK58" s="212"/>
      <c r="CL58" s="212"/>
      <c r="CM58" s="212"/>
      <c r="CN58" s="212"/>
      <c r="CO58" s="212"/>
      <c r="CP58" s="235"/>
      <c r="CQ58" s="235"/>
      <c r="CR58" s="235"/>
      <c r="CS58" s="14"/>
      <c r="CT58" s="5"/>
      <c r="CU58" s="5"/>
      <c r="CV58" s="5"/>
      <c r="CW58" s="5"/>
      <c r="CX58" s="5"/>
      <c r="CY58" s="5"/>
      <c r="CZ58" s="5"/>
      <c r="DA58" s="5"/>
      <c r="DB58" s="5"/>
      <c r="DC58" s="5"/>
      <c r="DD58" s="5"/>
      <c r="DE58" s="3"/>
      <c r="DF58" s="3">
        <v>30</v>
      </c>
      <c r="DG58" s="3"/>
      <c r="DH58" s="3">
        <v>30</v>
      </c>
      <c r="DI58" s="3"/>
      <c r="DJ58" s="3"/>
      <c r="DK58" s="5"/>
      <c r="DL58" s="5"/>
      <c r="DM58" s="5"/>
      <c r="DN58" s="3" t="s">
        <v>213</v>
      </c>
      <c r="DO58" s="3">
        <v>200</v>
      </c>
      <c r="DP58" s="3">
        <v>200</v>
      </c>
      <c r="DQ58" s="11">
        <v>10</v>
      </c>
      <c r="DR58" s="98" t="str">
        <f>IF(BP40="","",IF(BP40&lt;AU40,"〇","×"))</f>
        <v/>
      </c>
      <c r="DS58" s="100" t="str">
        <f>IF(BV40="","",IF(BV40&lt;=BD40,"〇","×"))</f>
        <v/>
      </c>
      <c r="DT58" s="100" t="str">
        <f>IF(OR(DR58="",DS58=""),"",IF(AND(DR58="〇",DS58="〇"),"〇","×"))</f>
        <v/>
      </c>
      <c r="DU58" s="98" t="s">
        <v>53</v>
      </c>
      <c r="DV58" s="98">
        <f>COUNTIFS(DT56:DT58,"〇")</f>
        <v>0</v>
      </c>
      <c r="DW58" s="98">
        <f>COUNTBLANK(DT56:DT58)</f>
        <v>3</v>
      </c>
      <c r="DX58" s="98" t="str">
        <f>IF(DW58&lt;&gt;0,"",IF(DV58=3,"1:指摘なし","3:要是正"))</f>
        <v/>
      </c>
    </row>
    <row r="59" spans="1:128" ht="8.1" customHeight="1" thickBot="1" x14ac:dyDescent="0.2">
      <c r="A59" s="1"/>
      <c r="B59" s="1"/>
      <c r="C59" s="1"/>
      <c r="D59" s="1"/>
      <c r="E59" s="190"/>
      <c r="F59" s="190"/>
      <c r="G59" s="185"/>
      <c r="H59" s="185"/>
      <c r="I59" s="185"/>
      <c r="J59" s="185"/>
      <c r="K59" s="185"/>
      <c r="L59" s="185"/>
      <c r="M59" s="185"/>
      <c r="N59" s="211"/>
      <c r="O59" s="211"/>
      <c r="P59" s="211"/>
      <c r="Q59" s="211"/>
      <c r="R59" s="211"/>
      <c r="S59" s="211"/>
      <c r="T59" s="211"/>
      <c r="U59" s="211"/>
      <c r="V59" s="211"/>
      <c r="W59" s="211"/>
      <c r="X59" s="211"/>
      <c r="Y59" s="211"/>
      <c r="Z59" s="185"/>
      <c r="AA59" s="185"/>
      <c r="AB59" s="185"/>
      <c r="AC59" s="185"/>
      <c r="AD59" s="185"/>
      <c r="AE59" s="185"/>
      <c r="AF59" s="185"/>
      <c r="AG59" s="185"/>
      <c r="AH59" s="185"/>
      <c r="AI59" s="185"/>
      <c r="AJ59" s="185"/>
      <c r="AK59" s="185"/>
      <c r="AL59" s="185"/>
      <c r="AM59" s="185"/>
      <c r="AN59" s="188"/>
      <c r="AO59" s="189"/>
      <c r="AP59" s="189"/>
      <c r="AQ59" s="189"/>
      <c r="AR59" s="189"/>
      <c r="AS59" s="189"/>
      <c r="AT59" s="189"/>
      <c r="AU59" s="304"/>
      <c r="AV59" s="304"/>
      <c r="AW59" s="304"/>
      <c r="AX59" s="304"/>
      <c r="AY59" s="304"/>
      <c r="AZ59" s="304"/>
      <c r="BA59" s="304"/>
      <c r="BB59" s="304"/>
      <c r="BC59" s="304"/>
      <c r="BD59" s="304"/>
      <c r="BE59" s="304"/>
      <c r="BF59" s="304"/>
      <c r="BG59" s="177"/>
      <c r="BH59" s="177"/>
      <c r="BI59" s="177"/>
      <c r="BJ59" s="177"/>
      <c r="BK59" s="124"/>
      <c r="BL59" s="62"/>
      <c r="BM59" s="234"/>
      <c r="BN59" s="234"/>
      <c r="BO59" s="234"/>
      <c r="BP59" s="234"/>
      <c r="BQ59" s="234"/>
      <c r="BR59" s="234"/>
      <c r="BS59" s="234"/>
      <c r="BT59" s="234"/>
      <c r="BU59" s="234"/>
      <c r="BV59" s="234"/>
      <c r="BW59" s="232"/>
      <c r="BX59" s="232"/>
      <c r="BY59" s="232"/>
      <c r="BZ59" s="63"/>
      <c r="CA59" s="212"/>
      <c r="CB59" s="212"/>
      <c r="CC59" s="212"/>
      <c r="CD59" s="212"/>
      <c r="CE59" s="212"/>
      <c r="CF59" s="212"/>
      <c r="CG59" s="212"/>
      <c r="CH59" s="212"/>
      <c r="CI59" s="212"/>
      <c r="CJ59" s="212"/>
      <c r="CK59" s="212"/>
      <c r="CL59" s="212"/>
      <c r="CM59" s="212"/>
      <c r="CN59" s="212"/>
      <c r="CO59" s="212"/>
      <c r="CP59" s="235"/>
      <c r="CQ59" s="235"/>
      <c r="CR59" s="235"/>
      <c r="CS59" s="14"/>
      <c r="CT59" s="5"/>
      <c r="CU59" s="5"/>
      <c r="CV59" s="5"/>
      <c r="CW59" s="5"/>
      <c r="CX59" s="5"/>
      <c r="CY59" s="5"/>
      <c r="CZ59" s="5"/>
      <c r="DA59" s="5"/>
      <c r="DB59" s="5"/>
      <c r="DC59" s="5"/>
      <c r="DD59" s="5"/>
      <c r="DE59" s="3"/>
      <c r="DF59" s="3">
        <v>31</v>
      </c>
      <c r="DG59" s="3"/>
      <c r="DH59" s="3">
        <v>31</v>
      </c>
      <c r="DI59" s="3"/>
      <c r="DJ59" s="3"/>
      <c r="DK59" s="5"/>
      <c r="DL59" s="5"/>
      <c r="DM59" s="5"/>
      <c r="DN59" s="12" t="s">
        <v>214</v>
      </c>
      <c r="DO59" s="12">
        <v>10</v>
      </c>
      <c r="DP59" s="3">
        <v>10</v>
      </c>
      <c r="DQ59" s="3">
        <v>10</v>
      </c>
      <c r="DR59" s="98" t="str">
        <f>IF(BP42="","",IF(BP42&lt;AS42,"〇","×"))</f>
        <v/>
      </c>
      <c r="DS59" s="100" t="str">
        <f>IF(BV42="","",IF(BV42&lt;=BD42,"〇","×"))</f>
        <v/>
      </c>
      <c r="DT59" s="100" t="str">
        <f>IF(OR(DR59="",DS59=""),"",IF(AND(DR59="〇",DS59="〇"),"〇","×"))</f>
        <v/>
      </c>
      <c r="DU59" s="98" t="s">
        <v>82</v>
      </c>
      <c r="DV59" s="98">
        <f>COUNTIFS(DT56:DT59,"〇")</f>
        <v>0</v>
      </c>
      <c r="DW59" s="98">
        <f>COUNTBLANK(DT56:DT59)</f>
        <v>4</v>
      </c>
      <c r="DX59" s="98" t="str">
        <f>IF(DW59&lt;&gt;0,"",IF(DV59=4,"1:指摘なし","3:要是正"))</f>
        <v/>
      </c>
    </row>
    <row r="60" spans="1:128" ht="8.1" customHeight="1" thickBot="1" x14ac:dyDescent="0.2">
      <c r="A60" s="1"/>
      <c r="B60" s="1"/>
      <c r="C60" s="1"/>
      <c r="D60" s="1"/>
      <c r="E60" s="190"/>
      <c r="F60" s="190"/>
      <c r="G60" s="185"/>
      <c r="H60" s="185"/>
      <c r="I60" s="185"/>
      <c r="J60" s="185"/>
      <c r="K60" s="185"/>
      <c r="L60" s="185"/>
      <c r="M60" s="185"/>
      <c r="N60" s="211" t="s">
        <v>215</v>
      </c>
      <c r="O60" s="211"/>
      <c r="P60" s="211"/>
      <c r="Q60" s="211"/>
      <c r="R60" s="211"/>
      <c r="S60" s="211"/>
      <c r="T60" s="211"/>
      <c r="U60" s="211"/>
      <c r="V60" s="211"/>
      <c r="W60" s="211"/>
      <c r="X60" s="211"/>
      <c r="Y60" s="211"/>
      <c r="Z60" s="185" t="s">
        <v>216</v>
      </c>
      <c r="AA60" s="185"/>
      <c r="AB60" s="185"/>
      <c r="AC60" s="185"/>
      <c r="AD60" s="185"/>
      <c r="AE60" s="185"/>
      <c r="AF60" s="185"/>
      <c r="AG60" s="185"/>
      <c r="AH60" s="185"/>
      <c r="AI60" s="185"/>
      <c r="AJ60" s="185"/>
      <c r="AK60" s="185"/>
      <c r="AL60" s="185"/>
      <c r="AM60" s="185"/>
      <c r="AN60" s="239" t="s">
        <v>217</v>
      </c>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1"/>
      <c r="BL60" s="94"/>
      <c r="BM60" s="273" t="s">
        <v>165</v>
      </c>
      <c r="BN60" s="273"/>
      <c r="BO60" s="273"/>
      <c r="BP60" s="273"/>
      <c r="BQ60" s="273"/>
      <c r="BR60" s="273"/>
      <c r="BS60" s="277"/>
      <c r="BT60" s="277"/>
      <c r="BU60" s="277"/>
      <c r="BV60" s="277"/>
      <c r="BW60" s="277"/>
      <c r="BX60" s="273" t="s">
        <v>171</v>
      </c>
      <c r="BY60" s="273"/>
      <c r="BZ60" s="274"/>
      <c r="CA60" s="212" t="str">
        <f>IF(OR(BS60="",BQ62=""),"",IF(AND(DG77="〇",DG78="〇"),"〇",""))</f>
        <v/>
      </c>
      <c r="CB60" s="212"/>
      <c r="CC60" s="212"/>
      <c r="CD60" s="212"/>
      <c r="CE60" s="212"/>
      <c r="CF60" s="212" t="s">
        <v>20</v>
      </c>
      <c r="CG60" s="212"/>
      <c r="CH60" s="212"/>
      <c r="CI60" s="212"/>
      <c r="CJ60" s="212"/>
      <c r="CK60" s="212" t="str">
        <f>IF(AND(BS60="",BQ62=""),"",IF(OR(DG77="×",DG78="×"),"〇",""))</f>
        <v/>
      </c>
      <c r="CL60" s="212"/>
      <c r="CM60" s="212"/>
      <c r="CN60" s="212"/>
      <c r="CO60" s="212"/>
      <c r="CP60" s="235" t="s">
        <v>218</v>
      </c>
      <c r="CQ60" s="235"/>
      <c r="CR60" s="235"/>
      <c r="CS60" s="14"/>
      <c r="CT60" s="5"/>
      <c r="CU60" s="5"/>
      <c r="CV60" s="5"/>
      <c r="CW60" s="5"/>
      <c r="CX60" s="5"/>
      <c r="CY60" s="5"/>
      <c r="CZ60" s="5"/>
      <c r="DA60" s="5"/>
      <c r="DB60" s="5"/>
      <c r="DC60" s="5"/>
      <c r="DD60" s="5"/>
      <c r="DE60" s="5"/>
      <c r="DF60" s="5"/>
      <c r="DG60" s="5"/>
      <c r="DH60" s="5"/>
      <c r="DI60" s="5"/>
      <c r="DJ60" s="5"/>
      <c r="DK60" s="5"/>
      <c r="DL60" s="5"/>
      <c r="DM60" s="5"/>
      <c r="DN60" s="5"/>
      <c r="DO60" s="5"/>
      <c r="DP60" s="5"/>
      <c r="DQ60" s="5"/>
      <c r="DS60" s="99"/>
      <c r="DX60" s="101" t="str">
        <f>IF(AP42="","",_xlfn.XLOOKUP(AP42,DU58:DU59,DX58:DX59))</f>
        <v/>
      </c>
    </row>
    <row r="61" spans="1:128" ht="8.1" customHeight="1" x14ac:dyDescent="0.15">
      <c r="A61" s="1"/>
      <c r="B61" s="1"/>
      <c r="C61" s="1"/>
      <c r="D61" s="1"/>
      <c r="E61" s="190"/>
      <c r="F61" s="190"/>
      <c r="G61" s="185"/>
      <c r="H61" s="185"/>
      <c r="I61" s="185"/>
      <c r="J61" s="185"/>
      <c r="K61" s="185"/>
      <c r="L61" s="185"/>
      <c r="M61" s="185"/>
      <c r="N61" s="211"/>
      <c r="O61" s="211"/>
      <c r="P61" s="211"/>
      <c r="Q61" s="211"/>
      <c r="R61" s="211"/>
      <c r="S61" s="211"/>
      <c r="T61" s="211"/>
      <c r="U61" s="211"/>
      <c r="V61" s="211"/>
      <c r="W61" s="211"/>
      <c r="X61" s="211"/>
      <c r="Y61" s="211"/>
      <c r="Z61" s="185"/>
      <c r="AA61" s="185"/>
      <c r="AB61" s="185"/>
      <c r="AC61" s="185"/>
      <c r="AD61" s="185"/>
      <c r="AE61" s="185"/>
      <c r="AF61" s="185"/>
      <c r="AG61" s="185"/>
      <c r="AH61" s="185"/>
      <c r="AI61" s="185"/>
      <c r="AJ61" s="185"/>
      <c r="AK61" s="185"/>
      <c r="AL61" s="185"/>
      <c r="AM61" s="185"/>
      <c r="AN61" s="242"/>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4"/>
      <c r="BL61" s="55"/>
      <c r="BM61" s="231"/>
      <c r="BN61" s="231"/>
      <c r="BO61" s="231"/>
      <c r="BP61" s="231"/>
      <c r="BQ61" s="231"/>
      <c r="BR61" s="231"/>
      <c r="BS61" s="233"/>
      <c r="BT61" s="233"/>
      <c r="BU61" s="233"/>
      <c r="BV61" s="233"/>
      <c r="BW61" s="233"/>
      <c r="BX61" s="231"/>
      <c r="BY61" s="231"/>
      <c r="BZ61" s="278"/>
      <c r="CA61" s="212"/>
      <c r="CB61" s="212"/>
      <c r="CC61" s="212"/>
      <c r="CD61" s="212"/>
      <c r="CE61" s="212"/>
      <c r="CF61" s="212"/>
      <c r="CG61" s="212"/>
      <c r="CH61" s="212"/>
      <c r="CI61" s="212"/>
      <c r="CJ61" s="212"/>
      <c r="CK61" s="212"/>
      <c r="CL61" s="212"/>
      <c r="CM61" s="212"/>
      <c r="CN61" s="212"/>
      <c r="CO61" s="212"/>
      <c r="CP61" s="235"/>
      <c r="CQ61" s="235"/>
      <c r="CR61" s="235"/>
      <c r="CS61" s="14"/>
      <c r="CT61" s="5"/>
      <c r="CU61" s="5"/>
      <c r="CV61" s="5"/>
      <c r="CW61" s="5"/>
      <c r="CX61" s="5"/>
      <c r="CY61" s="5"/>
      <c r="CZ61" s="5"/>
      <c r="DA61" s="5"/>
      <c r="DB61" s="5"/>
      <c r="DC61" s="5"/>
      <c r="DD61" s="5"/>
      <c r="DE61" s="5"/>
      <c r="DF61" s="5"/>
      <c r="DG61" s="5"/>
      <c r="DH61" s="5"/>
      <c r="DI61" s="5"/>
      <c r="DJ61" s="5"/>
      <c r="DK61" s="5"/>
      <c r="DL61" s="5"/>
      <c r="DM61" s="5"/>
      <c r="DN61" s="5"/>
      <c r="DO61" s="5"/>
      <c r="DP61" s="5"/>
      <c r="DQ61" s="5"/>
      <c r="DS61" s="99"/>
    </row>
    <row r="62" spans="1:128" ht="8.1" customHeight="1" x14ac:dyDescent="0.15">
      <c r="A62" s="1"/>
      <c r="B62" s="1"/>
      <c r="C62" s="1"/>
      <c r="D62" s="1"/>
      <c r="E62" s="190"/>
      <c r="F62" s="190"/>
      <c r="G62" s="185"/>
      <c r="H62" s="185"/>
      <c r="I62" s="185"/>
      <c r="J62" s="185"/>
      <c r="K62" s="185"/>
      <c r="L62" s="185"/>
      <c r="M62" s="185"/>
      <c r="N62" s="211"/>
      <c r="O62" s="211"/>
      <c r="P62" s="211"/>
      <c r="Q62" s="211"/>
      <c r="R62" s="211"/>
      <c r="S62" s="211"/>
      <c r="T62" s="211"/>
      <c r="U62" s="211"/>
      <c r="V62" s="211"/>
      <c r="W62" s="211"/>
      <c r="X62" s="211"/>
      <c r="Y62" s="211"/>
      <c r="Z62" s="185"/>
      <c r="AA62" s="185"/>
      <c r="AB62" s="185"/>
      <c r="AC62" s="185"/>
      <c r="AD62" s="185"/>
      <c r="AE62" s="185"/>
      <c r="AF62" s="185"/>
      <c r="AG62" s="185"/>
      <c r="AH62" s="185"/>
      <c r="AI62" s="185"/>
      <c r="AJ62" s="185"/>
      <c r="AK62" s="185"/>
      <c r="AL62" s="185"/>
      <c r="AM62" s="185"/>
      <c r="AN62" s="242"/>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4"/>
      <c r="BL62" s="55"/>
      <c r="BM62" s="231" t="s">
        <v>219</v>
      </c>
      <c r="BN62" s="231"/>
      <c r="BO62" s="231"/>
      <c r="BP62" s="231"/>
      <c r="BQ62" s="233"/>
      <c r="BR62" s="233"/>
      <c r="BS62" s="233"/>
      <c r="BT62" s="233"/>
      <c r="BU62" s="233"/>
      <c r="BV62" s="233"/>
      <c r="BW62" s="231" t="s">
        <v>172</v>
      </c>
      <c r="BX62" s="231"/>
      <c r="BY62" s="231"/>
      <c r="BZ62" s="65"/>
      <c r="CA62" s="212"/>
      <c r="CB62" s="212"/>
      <c r="CC62" s="212"/>
      <c r="CD62" s="212"/>
      <c r="CE62" s="212"/>
      <c r="CF62" s="212"/>
      <c r="CG62" s="212"/>
      <c r="CH62" s="212"/>
      <c r="CI62" s="212"/>
      <c r="CJ62" s="212"/>
      <c r="CK62" s="212"/>
      <c r="CL62" s="212"/>
      <c r="CM62" s="212"/>
      <c r="CN62" s="212"/>
      <c r="CO62" s="212"/>
      <c r="CP62" s="235"/>
      <c r="CQ62" s="235"/>
      <c r="CR62" s="235"/>
      <c r="CS62" s="14"/>
      <c r="CT62" s="5"/>
      <c r="CU62" s="5"/>
      <c r="CV62" s="5"/>
      <c r="CW62" s="5"/>
      <c r="CX62" s="5"/>
      <c r="CY62" s="5"/>
      <c r="CZ62" s="5"/>
      <c r="DA62" s="5"/>
      <c r="DB62" s="5"/>
      <c r="DC62" s="5"/>
      <c r="DD62" s="5"/>
      <c r="DE62" s="3" t="s">
        <v>112</v>
      </c>
      <c r="DF62" s="3" t="s">
        <v>220</v>
      </c>
      <c r="DG62" s="5"/>
      <c r="DH62" s="5"/>
      <c r="DI62" s="5"/>
      <c r="DJ62" s="5"/>
      <c r="DK62" s="5"/>
      <c r="DL62" s="5"/>
      <c r="DM62" s="5"/>
      <c r="DN62" s="5"/>
      <c r="DO62" s="5"/>
      <c r="DP62" s="5"/>
      <c r="DQ62" s="7"/>
      <c r="DR62" s="99"/>
      <c r="DS62" s="99"/>
    </row>
    <row r="63" spans="1:128" ht="8.1" customHeight="1" x14ac:dyDescent="0.15">
      <c r="A63" s="1"/>
      <c r="B63" s="1"/>
      <c r="C63" s="1"/>
      <c r="D63" s="1"/>
      <c r="E63" s="190"/>
      <c r="F63" s="190"/>
      <c r="G63" s="185"/>
      <c r="H63" s="185"/>
      <c r="I63" s="185"/>
      <c r="J63" s="185"/>
      <c r="K63" s="185"/>
      <c r="L63" s="185"/>
      <c r="M63" s="185"/>
      <c r="N63" s="211"/>
      <c r="O63" s="211"/>
      <c r="P63" s="211"/>
      <c r="Q63" s="211"/>
      <c r="R63" s="211"/>
      <c r="S63" s="211"/>
      <c r="T63" s="211"/>
      <c r="U63" s="211"/>
      <c r="V63" s="211"/>
      <c r="W63" s="211"/>
      <c r="X63" s="211"/>
      <c r="Y63" s="211"/>
      <c r="Z63" s="185"/>
      <c r="AA63" s="185"/>
      <c r="AB63" s="185"/>
      <c r="AC63" s="185"/>
      <c r="AD63" s="185"/>
      <c r="AE63" s="185"/>
      <c r="AF63" s="185"/>
      <c r="AG63" s="185"/>
      <c r="AH63" s="185"/>
      <c r="AI63" s="185"/>
      <c r="AJ63" s="185"/>
      <c r="AK63" s="185"/>
      <c r="AL63" s="185"/>
      <c r="AM63" s="185"/>
      <c r="AN63" s="245"/>
      <c r="AO63" s="246"/>
      <c r="AP63" s="246"/>
      <c r="AQ63" s="246"/>
      <c r="AR63" s="246"/>
      <c r="AS63" s="246"/>
      <c r="AT63" s="246"/>
      <c r="AU63" s="246"/>
      <c r="AV63" s="246"/>
      <c r="AW63" s="246"/>
      <c r="AX63" s="246"/>
      <c r="AY63" s="246"/>
      <c r="AZ63" s="246"/>
      <c r="BA63" s="246"/>
      <c r="BB63" s="246"/>
      <c r="BC63" s="246"/>
      <c r="BD63" s="246"/>
      <c r="BE63" s="246"/>
      <c r="BF63" s="246"/>
      <c r="BG63" s="246"/>
      <c r="BH63" s="246"/>
      <c r="BI63" s="246"/>
      <c r="BJ63" s="246"/>
      <c r="BK63" s="247"/>
      <c r="BL63" s="62"/>
      <c r="BM63" s="232"/>
      <c r="BN63" s="232"/>
      <c r="BO63" s="232"/>
      <c r="BP63" s="232"/>
      <c r="BQ63" s="234"/>
      <c r="BR63" s="234"/>
      <c r="BS63" s="234"/>
      <c r="BT63" s="234"/>
      <c r="BU63" s="234"/>
      <c r="BV63" s="234"/>
      <c r="BW63" s="232"/>
      <c r="BX63" s="232"/>
      <c r="BY63" s="232"/>
      <c r="BZ63" s="95"/>
      <c r="CA63" s="212"/>
      <c r="CB63" s="212"/>
      <c r="CC63" s="212"/>
      <c r="CD63" s="212"/>
      <c r="CE63" s="212"/>
      <c r="CF63" s="212"/>
      <c r="CG63" s="212"/>
      <c r="CH63" s="212"/>
      <c r="CI63" s="212"/>
      <c r="CJ63" s="212"/>
      <c r="CK63" s="212"/>
      <c r="CL63" s="212"/>
      <c r="CM63" s="212"/>
      <c r="CN63" s="212"/>
      <c r="CO63" s="212"/>
      <c r="CP63" s="235"/>
      <c r="CQ63" s="235"/>
      <c r="CR63" s="235"/>
      <c r="CS63" s="14"/>
      <c r="CT63" s="5"/>
      <c r="CU63" s="5"/>
      <c r="CV63" s="5"/>
      <c r="CW63" s="5"/>
      <c r="CX63" s="5"/>
      <c r="CY63" s="5"/>
      <c r="CZ63" s="5"/>
      <c r="DA63" s="5"/>
      <c r="DB63" s="5"/>
      <c r="DC63" s="5"/>
      <c r="DD63" s="5"/>
      <c r="DE63" s="3" t="s">
        <v>221</v>
      </c>
      <c r="DF63" s="3" t="s">
        <v>222</v>
      </c>
      <c r="DG63" s="5"/>
      <c r="DH63" s="5"/>
      <c r="DI63" s="5"/>
      <c r="DJ63" s="5"/>
      <c r="DK63" s="5"/>
      <c r="DL63" s="5"/>
      <c r="DM63" s="5"/>
      <c r="DN63" s="5"/>
      <c r="DO63" s="5"/>
      <c r="DP63" s="5"/>
      <c r="DQ63" s="7"/>
      <c r="DR63" s="99"/>
      <c r="DS63" s="99"/>
    </row>
    <row r="64" spans="1:128" ht="8.1" customHeight="1" x14ac:dyDescent="0.15">
      <c r="A64" s="1"/>
      <c r="B64" s="1"/>
      <c r="C64" s="1"/>
      <c r="D64" s="1"/>
      <c r="E64" s="190" t="s">
        <v>223</v>
      </c>
      <c r="F64" s="190"/>
      <c r="G64" s="185" t="s">
        <v>224</v>
      </c>
      <c r="H64" s="185"/>
      <c r="I64" s="185"/>
      <c r="J64" s="185"/>
      <c r="K64" s="185"/>
      <c r="L64" s="185"/>
      <c r="M64" s="185"/>
      <c r="N64" s="211" t="s">
        <v>21</v>
      </c>
      <c r="O64" s="211"/>
      <c r="P64" s="211"/>
      <c r="Q64" s="211"/>
      <c r="R64" s="211"/>
      <c r="S64" s="211"/>
      <c r="T64" s="211"/>
      <c r="U64" s="211"/>
      <c r="V64" s="211"/>
      <c r="W64" s="211"/>
      <c r="X64" s="211"/>
      <c r="Y64" s="211"/>
      <c r="Z64" s="185" t="s">
        <v>38</v>
      </c>
      <c r="AA64" s="185"/>
      <c r="AB64" s="185"/>
      <c r="AC64" s="185"/>
      <c r="AD64" s="185"/>
      <c r="AE64" s="185"/>
      <c r="AF64" s="185"/>
      <c r="AG64" s="185"/>
      <c r="AH64" s="185"/>
      <c r="AI64" s="185"/>
      <c r="AJ64" s="185"/>
      <c r="AK64" s="185"/>
      <c r="AL64" s="185"/>
      <c r="AM64" s="185"/>
      <c r="AN64" s="266" t="s">
        <v>41</v>
      </c>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8"/>
      <c r="BL64" s="66"/>
      <c r="BM64" s="67"/>
      <c r="BN64" s="67"/>
      <c r="BO64" s="67"/>
      <c r="BP64" s="67"/>
      <c r="BQ64" s="67"/>
      <c r="BR64" s="67"/>
      <c r="BS64" s="67"/>
      <c r="BT64" s="67"/>
      <c r="BU64" s="67"/>
      <c r="BV64" s="67"/>
      <c r="BW64" s="67"/>
      <c r="BX64" s="67"/>
      <c r="BY64" s="67"/>
      <c r="BZ64" s="68"/>
      <c r="CA64" s="212" t="str">
        <f>IF(OR(BM67="",BM67=DN30),"",IF(AP67=BM67,"○",""))</f>
        <v/>
      </c>
      <c r="CB64" s="212"/>
      <c r="CC64" s="212"/>
      <c r="CD64" s="212"/>
      <c r="CE64" s="212"/>
      <c r="CF64" s="212" t="s">
        <v>20</v>
      </c>
      <c r="CG64" s="212"/>
      <c r="CH64" s="212"/>
      <c r="CI64" s="212"/>
      <c r="CJ64" s="212"/>
      <c r="CK64" s="212" t="str">
        <f>IF(OR(BM67="",BM67=DN30),"",IF(NOT(AP67=BM67),"○",""))</f>
        <v/>
      </c>
      <c r="CL64" s="212"/>
      <c r="CM64" s="212"/>
      <c r="CN64" s="212"/>
      <c r="CO64" s="212"/>
      <c r="CP64" s="235" t="s">
        <v>225</v>
      </c>
      <c r="CQ64" s="235"/>
      <c r="CR64" s="235"/>
      <c r="CS64" s="14"/>
      <c r="CT64" s="5"/>
      <c r="CU64" s="5"/>
      <c r="CV64" s="5"/>
      <c r="CW64" s="5"/>
      <c r="CX64" s="5"/>
      <c r="CY64" s="5"/>
      <c r="CZ64" s="5"/>
      <c r="DA64" s="5"/>
      <c r="DB64" s="5"/>
      <c r="DC64" s="5"/>
      <c r="DD64" s="5"/>
      <c r="DE64" s="3" t="s">
        <v>226</v>
      </c>
      <c r="DF64" s="3" t="s">
        <v>227</v>
      </c>
      <c r="DG64" s="5"/>
      <c r="DH64" s="5"/>
      <c r="DI64" s="5"/>
      <c r="DJ64" s="5"/>
      <c r="DK64" s="5"/>
      <c r="DL64" s="5"/>
      <c r="DM64" s="5"/>
      <c r="DN64" s="5"/>
      <c r="DO64" s="5"/>
      <c r="DP64" s="7"/>
      <c r="DQ64" s="7"/>
      <c r="DR64" s="99"/>
      <c r="DS64" s="99"/>
    </row>
    <row r="65" spans="1:124" ht="8.1" customHeight="1" x14ac:dyDescent="0.15">
      <c r="A65" s="1"/>
      <c r="B65" s="1"/>
      <c r="C65" s="1"/>
      <c r="D65" s="1"/>
      <c r="E65" s="190"/>
      <c r="F65" s="190"/>
      <c r="G65" s="185"/>
      <c r="H65" s="185"/>
      <c r="I65" s="185"/>
      <c r="J65" s="185"/>
      <c r="K65" s="185"/>
      <c r="L65" s="185"/>
      <c r="M65" s="185"/>
      <c r="N65" s="211"/>
      <c r="O65" s="211"/>
      <c r="P65" s="211"/>
      <c r="Q65" s="211"/>
      <c r="R65" s="211"/>
      <c r="S65" s="211"/>
      <c r="T65" s="211"/>
      <c r="U65" s="211"/>
      <c r="V65" s="211"/>
      <c r="W65" s="211"/>
      <c r="X65" s="211"/>
      <c r="Y65" s="211"/>
      <c r="Z65" s="185"/>
      <c r="AA65" s="185"/>
      <c r="AB65" s="185"/>
      <c r="AC65" s="185"/>
      <c r="AD65" s="185"/>
      <c r="AE65" s="185"/>
      <c r="AF65" s="185"/>
      <c r="AG65" s="185"/>
      <c r="AH65" s="185"/>
      <c r="AI65" s="185"/>
      <c r="AJ65" s="185"/>
      <c r="AK65" s="185"/>
      <c r="AL65" s="185"/>
      <c r="AM65" s="185"/>
      <c r="AN65" s="269"/>
      <c r="AO65" s="270"/>
      <c r="AP65" s="270"/>
      <c r="AQ65" s="270"/>
      <c r="AR65" s="270"/>
      <c r="AS65" s="270"/>
      <c r="AT65" s="270"/>
      <c r="AU65" s="270"/>
      <c r="AV65" s="270"/>
      <c r="AW65" s="270"/>
      <c r="AX65" s="270"/>
      <c r="AY65" s="270"/>
      <c r="AZ65" s="270"/>
      <c r="BA65" s="270"/>
      <c r="BB65" s="270"/>
      <c r="BC65" s="270"/>
      <c r="BD65" s="270"/>
      <c r="BE65" s="270"/>
      <c r="BF65" s="270"/>
      <c r="BG65" s="270"/>
      <c r="BH65" s="270"/>
      <c r="BI65" s="270"/>
      <c r="BJ65" s="270"/>
      <c r="BK65" s="271"/>
      <c r="BL65" s="69"/>
      <c r="BM65" s="231" t="s">
        <v>119</v>
      </c>
      <c r="BN65" s="231"/>
      <c r="BO65" s="231"/>
      <c r="BP65" s="231"/>
      <c r="BQ65" s="119"/>
      <c r="BR65" s="119"/>
      <c r="BS65" s="119"/>
      <c r="BT65" s="119"/>
      <c r="BU65" s="119"/>
      <c r="BV65" s="119"/>
      <c r="BW65" s="119"/>
      <c r="BX65" s="119"/>
      <c r="BY65" s="119"/>
      <c r="BZ65" s="70"/>
      <c r="CA65" s="212"/>
      <c r="CB65" s="212"/>
      <c r="CC65" s="212"/>
      <c r="CD65" s="212"/>
      <c r="CE65" s="212"/>
      <c r="CF65" s="212"/>
      <c r="CG65" s="212"/>
      <c r="CH65" s="212"/>
      <c r="CI65" s="212"/>
      <c r="CJ65" s="212"/>
      <c r="CK65" s="212"/>
      <c r="CL65" s="212"/>
      <c r="CM65" s="212"/>
      <c r="CN65" s="212"/>
      <c r="CO65" s="212"/>
      <c r="CP65" s="235"/>
      <c r="CQ65" s="235"/>
      <c r="CR65" s="235"/>
      <c r="CS65" s="14"/>
      <c r="CT65" s="5"/>
      <c r="CU65" s="5"/>
      <c r="CV65" s="5"/>
      <c r="CW65" s="5"/>
      <c r="CX65" s="5"/>
      <c r="CY65" s="5"/>
      <c r="CZ65" s="5"/>
      <c r="DA65" s="5"/>
      <c r="DB65" s="5"/>
      <c r="DC65" s="5"/>
      <c r="DD65" s="5"/>
      <c r="DE65" s="3" t="s">
        <v>228</v>
      </c>
      <c r="DF65" s="3" t="s">
        <v>229</v>
      </c>
      <c r="DG65" s="5"/>
      <c r="DH65" s="5"/>
      <c r="DI65" s="5"/>
      <c r="DJ65" s="5"/>
      <c r="DK65" s="5"/>
      <c r="DL65" s="5"/>
      <c r="DM65" s="5"/>
      <c r="DN65" s="5"/>
      <c r="DO65" s="5"/>
      <c r="DP65" s="5"/>
      <c r="DQ65" s="5"/>
      <c r="DS65" s="99"/>
    </row>
    <row r="66" spans="1:124" ht="8.1" customHeight="1" x14ac:dyDescent="0.15">
      <c r="A66" s="1"/>
      <c r="B66" s="1"/>
      <c r="C66" s="1"/>
      <c r="D66" s="1"/>
      <c r="E66" s="190"/>
      <c r="F66" s="190"/>
      <c r="G66" s="185"/>
      <c r="H66" s="185"/>
      <c r="I66" s="185"/>
      <c r="J66" s="185"/>
      <c r="K66" s="185"/>
      <c r="L66" s="185"/>
      <c r="M66" s="185"/>
      <c r="N66" s="211"/>
      <c r="O66" s="211"/>
      <c r="P66" s="211"/>
      <c r="Q66" s="211"/>
      <c r="R66" s="211"/>
      <c r="S66" s="211"/>
      <c r="T66" s="211"/>
      <c r="U66" s="211"/>
      <c r="V66" s="211"/>
      <c r="W66" s="211"/>
      <c r="X66" s="211"/>
      <c r="Y66" s="211"/>
      <c r="Z66" s="185"/>
      <c r="AA66" s="185"/>
      <c r="AB66" s="185"/>
      <c r="AC66" s="185"/>
      <c r="AD66" s="185"/>
      <c r="AE66" s="185"/>
      <c r="AF66" s="185"/>
      <c r="AG66" s="185"/>
      <c r="AH66" s="185"/>
      <c r="AI66" s="185"/>
      <c r="AJ66" s="185"/>
      <c r="AK66" s="185"/>
      <c r="AL66" s="185"/>
      <c r="AM66" s="185"/>
      <c r="AN66" s="269"/>
      <c r="AO66" s="270"/>
      <c r="AP66" s="270"/>
      <c r="AQ66" s="270"/>
      <c r="AR66" s="270"/>
      <c r="AS66" s="270"/>
      <c r="AT66" s="270"/>
      <c r="AU66" s="270"/>
      <c r="AV66" s="270"/>
      <c r="AW66" s="270"/>
      <c r="AX66" s="270"/>
      <c r="AY66" s="270"/>
      <c r="AZ66" s="270"/>
      <c r="BA66" s="270"/>
      <c r="BB66" s="270"/>
      <c r="BC66" s="270"/>
      <c r="BD66" s="270"/>
      <c r="BE66" s="270"/>
      <c r="BF66" s="270"/>
      <c r="BG66" s="270"/>
      <c r="BH66" s="270"/>
      <c r="BI66" s="270"/>
      <c r="BJ66" s="270"/>
      <c r="BK66" s="271"/>
      <c r="BL66" s="69"/>
      <c r="BM66" s="231"/>
      <c r="BN66" s="231"/>
      <c r="BO66" s="231"/>
      <c r="BP66" s="231"/>
      <c r="BQ66" s="119"/>
      <c r="BR66" s="119"/>
      <c r="BS66" s="119"/>
      <c r="BT66" s="119"/>
      <c r="BU66" s="119"/>
      <c r="BV66" s="119"/>
      <c r="BW66" s="119"/>
      <c r="BX66" s="119"/>
      <c r="BY66" s="119"/>
      <c r="BZ66" s="70"/>
      <c r="CA66" s="212"/>
      <c r="CB66" s="212"/>
      <c r="CC66" s="212"/>
      <c r="CD66" s="212"/>
      <c r="CE66" s="212"/>
      <c r="CF66" s="212"/>
      <c r="CG66" s="212"/>
      <c r="CH66" s="212"/>
      <c r="CI66" s="212"/>
      <c r="CJ66" s="212"/>
      <c r="CK66" s="212"/>
      <c r="CL66" s="212"/>
      <c r="CM66" s="212"/>
      <c r="CN66" s="212"/>
      <c r="CO66" s="212"/>
      <c r="CP66" s="235"/>
      <c r="CQ66" s="235"/>
      <c r="CR66" s="235"/>
      <c r="CS66" s="14"/>
      <c r="CT66" s="5"/>
      <c r="CU66" s="5"/>
      <c r="CV66" s="5"/>
      <c r="CW66" s="5"/>
      <c r="CX66" s="5"/>
      <c r="CY66" s="5"/>
      <c r="CZ66" s="5"/>
      <c r="DA66" s="5"/>
      <c r="DB66" s="5"/>
      <c r="DC66" s="5"/>
      <c r="DD66" s="5"/>
      <c r="DE66" s="3" t="s">
        <v>230</v>
      </c>
      <c r="DF66" s="3" t="s">
        <v>231</v>
      </c>
      <c r="DG66" s="5"/>
      <c r="DH66" s="5"/>
      <c r="DI66" s="5"/>
      <c r="DJ66" s="5"/>
      <c r="DK66" s="5"/>
      <c r="DL66" s="5"/>
      <c r="DM66" s="5"/>
      <c r="DN66" s="36"/>
      <c r="DO66" s="36"/>
      <c r="DP66" s="5"/>
      <c r="DQ66" s="5"/>
      <c r="DS66" s="99"/>
    </row>
    <row r="67" spans="1:124" ht="8.1" customHeight="1" x14ac:dyDescent="0.15">
      <c r="A67" s="1"/>
      <c r="B67" s="1"/>
      <c r="C67" s="1"/>
      <c r="D67" s="1"/>
      <c r="E67" s="190"/>
      <c r="F67" s="190"/>
      <c r="G67" s="185"/>
      <c r="H67" s="185"/>
      <c r="I67" s="185"/>
      <c r="J67" s="185"/>
      <c r="K67" s="185"/>
      <c r="L67" s="185"/>
      <c r="M67" s="185"/>
      <c r="N67" s="211"/>
      <c r="O67" s="211"/>
      <c r="P67" s="211"/>
      <c r="Q67" s="211"/>
      <c r="R67" s="211"/>
      <c r="S67" s="211"/>
      <c r="T67" s="211"/>
      <c r="U67" s="211"/>
      <c r="V67" s="211"/>
      <c r="W67" s="211"/>
      <c r="X67" s="211"/>
      <c r="Y67" s="211"/>
      <c r="Z67" s="185"/>
      <c r="AA67" s="185"/>
      <c r="AB67" s="185"/>
      <c r="AC67" s="185"/>
      <c r="AD67" s="185"/>
      <c r="AE67" s="185"/>
      <c r="AF67" s="185"/>
      <c r="AG67" s="185"/>
      <c r="AH67" s="185"/>
      <c r="AI67" s="185"/>
      <c r="AJ67" s="185"/>
      <c r="AK67" s="185"/>
      <c r="AL67" s="185"/>
      <c r="AM67" s="185"/>
      <c r="AN67" s="88"/>
      <c r="AO67" s="89"/>
      <c r="AP67" s="264" t="str">
        <f>IF(OR(AP7="認定番号",AP7=""),"?",VLOOKUP(AP7,DO31:DX32,10,FALSE))</f>
        <v>?</v>
      </c>
      <c r="AQ67" s="264"/>
      <c r="AR67" s="264"/>
      <c r="AS67" s="264"/>
      <c r="AT67" s="264"/>
      <c r="AU67" s="264"/>
      <c r="AV67" s="264"/>
      <c r="AW67" s="264"/>
      <c r="AX67" s="264"/>
      <c r="AY67" s="264"/>
      <c r="AZ67" s="264"/>
      <c r="BA67" s="264"/>
      <c r="BB67" s="264"/>
      <c r="BC67" s="264"/>
      <c r="BD67" s="264"/>
      <c r="BE67" s="264"/>
      <c r="BF67" s="264"/>
      <c r="BG67" s="264"/>
      <c r="BH67" s="264"/>
      <c r="BI67" s="264"/>
      <c r="BJ67" s="264"/>
      <c r="BK67" s="90"/>
      <c r="BL67" s="69"/>
      <c r="BM67" s="233"/>
      <c r="BN67" s="233"/>
      <c r="BO67" s="233"/>
      <c r="BP67" s="233"/>
      <c r="BQ67" s="233"/>
      <c r="BR67" s="233"/>
      <c r="BS67" s="233"/>
      <c r="BT67" s="233"/>
      <c r="BU67" s="233"/>
      <c r="BV67" s="233"/>
      <c r="BW67" s="233"/>
      <c r="BX67" s="233"/>
      <c r="BY67" s="233"/>
      <c r="BZ67" s="70"/>
      <c r="CA67" s="212"/>
      <c r="CB67" s="212"/>
      <c r="CC67" s="212"/>
      <c r="CD67" s="212"/>
      <c r="CE67" s="212"/>
      <c r="CF67" s="212"/>
      <c r="CG67" s="212"/>
      <c r="CH67" s="212"/>
      <c r="CI67" s="212"/>
      <c r="CJ67" s="212"/>
      <c r="CK67" s="212"/>
      <c r="CL67" s="212"/>
      <c r="CM67" s="212"/>
      <c r="CN67" s="212"/>
      <c r="CO67" s="212"/>
      <c r="CP67" s="235"/>
      <c r="CQ67" s="235"/>
      <c r="CR67" s="235"/>
      <c r="CS67" s="14"/>
      <c r="CT67" s="5"/>
      <c r="CU67" s="5"/>
      <c r="CV67" s="5"/>
      <c r="CW67" s="5"/>
      <c r="CX67" s="5"/>
      <c r="CY67" s="5"/>
      <c r="CZ67" s="5"/>
      <c r="DA67" s="5"/>
      <c r="DB67" s="5"/>
      <c r="DC67" s="5"/>
      <c r="DD67" s="5"/>
      <c r="DE67" s="5"/>
      <c r="DF67" s="5"/>
      <c r="DG67" s="5"/>
      <c r="DH67" s="5"/>
      <c r="DI67" s="5"/>
      <c r="DJ67" s="5"/>
      <c r="DK67" s="5"/>
      <c r="DL67" s="5"/>
      <c r="DM67" s="5"/>
      <c r="DN67" s="5"/>
      <c r="DO67" s="5"/>
      <c r="DP67" s="5"/>
      <c r="DQ67" s="5"/>
      <c r="DS67" s="99"/>
    </row>
    <row r="68" spans="1:124" ht="8.1" customHeight="1" x14ac:dyDescent="0.15">
      <c r="A68" s="1"/>
      <c r="B68" s="1"/>
      <c r="C68" s="1"/>
      <c r="D68" s="1"/>
      <c r="E68" s="190"/>
      <c r="F68" s="190"/>
      <c r="G68" s="185"/>
      <c r="H68" s="185"/>
      <c r="I68" s="185"/>
      <c r="J68" s="185"/>
      <c r="K68" s="185"/>
      <c r="L68" s="185"/>
      <c r="M68" s="185"/>
      <c r="N68" s="211"/>
      <c r="O68" s="211"/>
      <c r="P68" s="211"/>
      <c r="Q68" s="211"/>
      <c r="R68" s="211"/>
      <c r="S68" s="211"/>
      <c r="T68" s="211"/>
      <c r="U68" s="211"/>
      <c r="V68" s="211"/>
      <c r="W68" s="211"/>
      <c r="X68" s="211"/>
      <c r="Y68" s="211"/>
      <c r="Z68" s="185"/>
      <c r="AA68" s="185"/>
      <c r="AB68" s="185"/>
      <c r="AC68" s="185"/>
      <c r="AD68" s="185"/>
      <c r="AE68" s="185"/>
      <c r="AF68" s="185"/>
      <c r="AG68" s="185"/>
      <c r="AH68" s="185"/>
      <c r="AI68" s="185"/>
      <c r="AJ68" s="185"/>
      <c r="AK68" s="185"/>
      <c r="AL68" s="185"/>
      <c r="AM68" s="185"/>
      <c r="AN68" s="142"/>
      <c r="AO68" s="143"/>
      <c r="AP68" s="265"/>
      <c r="AQ68" s="265"/>
      <c r="AR68" s="265"/>
      <c r="AS68" s="265"/>
      <c r="AT68" s="265"/>
      <c r="AU68" s="265"/>
      <c r="AV68" s="265"/>
      <c r="AW68" s="265"/>
      <c r="AX68" s="265"/>
      <c r="AY68" s="265"/>
      <c r="AZ68" s="265"/>
      <c r="BA68" s="265"/>
      <c r="BB68" s="265"/>
      <c r="BC68" s="265"/>
      <c r="BD68" s="265"/>
      <c r="BE68" s="265"/>
      <c r="BF68" s="265"/>
      <c r="BG68" s="265"/>
      <c r="BH68" s="265"/>
      <c r="BI68" s="265"/>
      <c r="BJ68" s="265"/>
      <c r="BK68" s="144"/>
      <c r="BL68" s="75"/>
      <c r="BM68" s="234"/>
      <c r="BN68" s="234"/>
      <c r="BO68" s="234"/>
      <c r="BP68" s="234"/>
      <c r="BQ68" s="234"/>
      <c r="BR68" s="234"/>
      <c r="BS68" s="234"/>
      <c r="BT68" s="234"/>
      <c r="BU68" s="234"/>
      <c r="BV68" s="234"/>
      <c r="BW68" s="234"/>
      <c r="BX68" s="234"/>
      <c r="BY68" s="234"/>
      <c r="BZ68" s="77"/>
      <c r="CA68" s="212"/>
      <c r="CB68" s="212"/>
      <c r="CC68" s="212"/>
      <c r="CD68" s="212"/>
      <c r="CE68" s="212"/>
      <c r="CF68" s="212"/>
      <c r="CG68" s="212"/>
      <c r="CH68" s="212"/>
      <c r="CI68" s="212"/>
      <c r="CJ68" s="212"/>
      <c r="CK68" s="212"/>
      <c r="CL68" s="212"/>
      <c r="CM68" s="212"/>
      <c r="CN68" s="212"/>
      <c r="CO68" s="212"/>
      <c r="CP68" s="235"/>
      <c r="CQ68" s="235"/>
      <c r="CR68" s="235"/>
      <c r="CS68" s="14"/>
      <c r="CT68" s="5"/>
      <c r="CU68" s="5"/>
      <c r="CV68" s="5"/>
      <c r="CW68" s="5"/>
      <c r="CX68" s="5"/>
      <c r="CY68" s="5"/>
      <c r="CZ68" s="5"/>
      <c r="DA68" s="5"/>
      <c r="DB68" s="5"/>
      <c r="DC68" s="5"/>
      <c r="DD68" s="5"/>
      <c r="DE68" s="5"/>
      <c r="DF68" s="5"/>
      <c r="DG68" s="5"/>
      <c r="DH68" s="5"/>
      <c r="DI68" s="5"/>
      <c r="DJ68" s="5"/>
      <c r="DK68" s="5"/>
      <c r="DL68" s="5"/>
      <c r="DM68" s="5"/>
      <c r="DN68" s="5"/>
      <c r="DO68" s="5"/>
      <c r="DP68" s="5"/>
      <c r="DQ68" s="5"/>
      <c r="DS68" s="99"/>
    </row>
    <row r="69" spans="1:124" ht="8.1" customHeight="1" x14ac:dyDescent="0.15">
      <c r="A69" s="1"/>
      <c r="B69" s="1"/>
      <c r="C69" s="1"/>
      <c r="D69" s="1"/>
      <c r="E69" s="190"/>
      <c r="F69" s="190"/>
      <c r="G69" s="185"/>
      <c r="H69" s="185"/>
      <c r="I69" s="185"/>
      <c r="J69" s="185"/>
      <c r="K69" s="185"/>
      <c r="L69" s="185"/>
      <c r="M69" s="185"/>
      <c r="N69" s="211" t="s">
        <v>232</v>
      </c>
      <c r="O69" s="211"/>
      <c r="P69" s="211"/>
      <c r="Q69" s="211"/>
      <c r="R69" s="211"/>
      <c r="S69" s="211"/>
      <c r="T69" s="211"/>
      <c r="U69" s="211"/>
      <c r="V69" s="211"/>
      <c r="W69" s="211"/>
      <c r="X69" s="211"/>
      <c r="Y69" s="211"/>
      <c r="Z69" s="185" t="s">
        <v>120</v>
      </c>
      <c r="AA69" s="185"/>
      <c r="AB69" s="185"/>
      <c r="AC69" s="185"/>
      <c r="AD69" s="185"/>
      <c r="AE69" s="185"/>
      <c r="AF69" s="185"/>
      <c r="AG69" s="185"/>
      <c r="AH69" s="185"/>
      <c r="AI69" s="185"/>
      <c r="AJ69" s="185"/>
      <c r="AK69" s="185"/>
      <c r="AL69" s="185"/>
      <c r="AM69" s="185"/>
      <c r="AN69" s="239" t="s">
        <v>233</v>
      </c>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1"/>
      <c r="BL69" s="272"/>
      <c r="BM69" s="273"/>
      <c r="BN69" s="273"/>
      <c r="BO69" s="273"/>
      <c r="BP69" s="273"/>
      <c r="BQ69" s="273"/>
      <c r="BR69" s="273"/>
      <c r="BS69" s="273"/>
      <c r="BT69" s="273"/>
      <c r="BU69" s="273"/>
      <c r="BV69" s="273"/>
      <c r="BW69" s="273"/>
      <c r="BX69" s="273"/>
      <c r="BY69" s="273"/>
      <c r="BZ69" s="274"/>
      <c r="CA69" s="252"/>
      <c r="CB69" s="252"/>
      <c r="CC69" s="252"/>
      <c r="CD69" s="252"/>
      <c r="CE69" s="252"/>
      <c r="CF69" s="212" t="s">
        <v>20</v>
      </c>
      <c r="CG69" s="212"/>
      <c r="CH69" s="212"/>
      <c r="CI69" s="212"/>
      <c r="CJ69" s="212"/>
      <c r="CK69" s="252"/>
      <c r="CL69" s="252"/>
      <c r="CM69" s="252"/>
      <c r="CN69" s="252"/>
      <c r="CO69" s="252"/>
      <c r="CP69" s="235" t="s">
        <v>184</v>
      </c>
      <c r="CQ69" s="235"/>
      <c r="CR69" s="235"/>
      <c r="CS69" s="14"/>
      <c r="CT69" s="5"/>
      <c r="CU69" s="5"/>
      <c r="CV69" s="5"/>
      <c r="CW69" s="5"/>
      <c r="CX69" s="5"/>
      <c r="CY69" s="5"/>
      <c r="CZ69" s="5"/>
      <c r="DA69" s="5"/>
      <c r="DB69" s="5"/>
      <c r="DC69" s="5"/>
      <c r="DD69" s="5"/>
      <c r="DE69" s="3"/>
      <c r="DF69" s="3"/>
      <c r="DG69" s="5"/>
      <c r="DH69" s="5"/>
      <c r="DI69" s="3"/>
      <c r="DJ69" s="5"/>
      <c r="DK69" s="5"/>
      <c r="DL69" s="5"/>
      <c r="DM69" s="5"/>
      <c r="DN69" s="5"/>
      <c r="DO69" s="5"/>
      <c r="DP69" s="5"/>
      <c r="DQ69" s="5"/>
    </row>
    <row r="70" spans="1:124" ht="8.1" customHeight="1" x14ac:dyDescent="0.15">
      <c r="A70" s="1"/>
      <c r="B70" s="1"/>
      <c r="C70" s="1"/>
      <c r="D70" s="1"/>
      <c r="E70" s="190"/>
      <c r="F70" s="190"/>
      <c r="G70" s="185"/>
      <c r="H70" s="185"/>
      <c r="I70" s="185"/>
      <c r="J70" s="185"/>
      <c r="K70" s="185"/>
      <c r="L70" s="185"/>
      <c r="M70" s="185"/>
      <c r="N70" s="211"/>
      <c r="O70" s="211"/>
      <c r="P70" s="211"/>
      <c r="Q70" s="211"/>
      <c r="R70" s="211"/>
      <c r="S70" s="211"/>
      <c r="T70" s="211"/>
      <c r="U70" s="211"/>
      <c r="V70" s="211"/>
      <c r="W70" s="211"/>
      <c r="X70" s="211"/>
      <c r="Y70" s="211"/>
      <c r="Z70" s="185"/>
      <c r="AA70" s="185"/>
      <c r="AB70" s="185"/>
      <c r="AC70" s="185"/>
      <c r="AD70" s="185"/>
      <c r="AE70" s="185"/>
      <c r="AF70" s="185"/>
      <c r="AG70" s="185"/>
      <c r="AH70" s="185"/>
      <c r="AI70" s="185"/>
      <c r="AJ70" s="185"/>
      <c r="AK70" s="185"/>
      <c r="AL70" s="185"/>
      <c r="AM70" s="185"/>
      <c r="AN70" s="245"/>
      <c r="AO70" s="246"/>
      <c r="AP70" s="246"/>
      <c r="AQ70" s="246"/>
      <c r="AR70" s="246"/>
      <c r="AS70" s="246"/>
      <c r="AT70" s="246"/>
      <c r="AU70" s="246"/>
      <c r="AV70" s="246"/>
      <c r="AW70" s="246"/>
      <c r="AX70" s="246"/>
      <c r="AY70" s="246"/>
      <c r="AZ70" s="246"/>
      <c r="BA70" s="246"/>
      <c r="BB70" s="246"/>
      <c r="BC70" s="246"/>
      <c r="BD70" s="246"/>
      <c r="BE70" s="246"/>
      <c r="BF70" s="246"/>
      <c r="BG70" s="246"/>
      <c r="BH70" s="246"/>
      <c r="BI70" s="246"/>
      <c r="BJ70" s="246"/>
      <c r="BK70" s="247"/>
      <c r="BL70" s="275"/>
      <c r="BM70" s="232"/>
      <c r="BN70" s="232"/>
      <c r="BO70" s="232"/>
      <c r="BP70" s="232"/>
      <c r="BQ70" s="232"/>
      <c r="BR70" s="232"/>
      <c r="BS70" s="232"/>
      <c r="BT70" s="232"/>
      <c r="BU70" s="232"/>
      <c r="BV70" s="232"/>
      <c r="BW70" s="232"/>
      <c r="BX70" s="232"/>
      <c r="BY70" s="232"/>
      <c r="BZ70" s="276"/>
      <c r="CA70" s="252"/>
      <c r="CB70" s="252"/>
      <c r="CC70" s="252"/>
      <c r="CD70" s="252"/>
      <c r="CE70" s="252"/>
      <c r="CF70" s="212"/>
      <c r="CG70" s="212"/>
      <c r="CH70" s="212"/>
      <c r="CI70" s="212"/>
      <c r="CJ70" s="212"/>
      <c r="CK70" s="252"/>
      <c r="CL70" s="252"/>
      <c r="CM70" s="252"/>
      <c r="CN70" s="252"/>
      <c r="CO70" s="252"/>
      <c r="CP70" s="235"/>
      <c r="CQ70" s="235"/>
      <c r="CR70" s="235"/>
      <c r="CS70" s="14"/>
      <c r="CT70" s="5"/>
      <c r="CU70" s="5"/>
      <c r="CV70" s="5"/>
      <c r="CW70" s="5"/>
      <c r="CX70" s="5"/>
      <c r="CY70" s="5"/>
      <c r="CZ70" s="5"/>
      <c r="DA70" s="5"/>
      <c r="DB70" s="5"/>
      <c r="DC70" s="5"/>
      <c r="DD70" s="5"/>
      <c r="DE70" s="3">
        <v>60</v>
      </c>
      <c r="DF70" s="37" t="str">
        <f>IF(OR(CB13="",CI13=""),"",((0.001373*(CB13*CB13)-(0.11029*CB13)+270.7)*((0.02*CI13)+0.93)*1.35))</f>
        <v/>
      </c>
      <c r="DG70" s="5"/>
      <c r="DH70" s="5"/>
      <c r="DI70" s="3" t="s">
        <v>234</v>
      </c>
      <c r="DJ70" s="5"/>
      <c r="DK70" s="5"/>
      <c r="DL70" s="5"/>
      <c r="DM70" s="5"/>
      <c r="DN70" s="5"/>
      <c r="DO70" s="5"/>
      <c r="DP70" s="5"/>
      <c r="DQ70" s="5"/>
    </row>
    <row r="71" spans="1:124" ht="8.1" customHeight="1" x14ac:dyDescent="0.15">
      <c r="A71" s="1"/>
      <c r="B71" s="1"/>
      <c r="C71" s="1"/>
      <c r="D71" s="1"/>
      <c r="E71" s="190"/>
      <c r="F71" s="190"/>
      <c r="G71" s="185"/>
      <c r="H71" s="185"/>
      <c r="I71" s="185"/>
      <c r="J71" s="185"/>
      <c r="K71" s="185"/>
      <c r="L71" s="185"/>
      <c r="M71" s="185"/>
      <c r="N71" s="211" t="s">
        <v>235</v>
      </c>
      <c r="O71" s="211"/>
      <c r="P71" s="211"/>
      <c r="Q71" s="211"/>
      <c r="R71" s="211"/>
      <c r="S71" s="211"/>
      <c r="T71" s="211"/>
      <c r="U71" s="211"/>
      <c r="V71" s="211"/>
      <c r="W71" s="211"/>
      <c r="X71" s="211"/>
      <c r="Y71" s="211"/>
      <c r="Z71" s="185" t="s">
        <v>236</v>
      </c>
      <c r="AA71" s="185"/>
      <c r="AB71" s="185"/>
      <c r="AC71" s="185"/>
      <c r="AD71" s="185"/>
      <c r="AE71" s="185"/>
      <c r="AF71" s="185"/>
      <c r="AG71" s="185"/>
      <c r="AH71" s="185"/>
      <c r="AI71" s="185"/>
      <c r="AJ71" s="185"/>
      <c r="AK71" s="185"/>
      <c r="AL71" s="185"/>
      <c r="AM71" s="185"/>
      <c r="AN71" s="239" t="s">
        <v>296</v>
      </c>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1"/>
      <c r="BL71" s="71"/>
      <c r="BM71" s="229" t="s">
        <v>237</v>
      </c>
      <c r="BN71" s="229"/>
      <c r="BO71" s="229"/>
      <c r="BP71" s="229"/>
      <c r="BQ71" s="229"/>
      <c r="BR71" s="229"/>
      <c r="BS71" s="229"/>
      <c r="BT71" s="229"/>
      <c r="BU71" s="229"/>
      <c r="BV71" s="229"/>
      <c r="BW71" s="229"/>
      <c r="BX71" s="229"/>
      <c r="BY71" s="134"/>
      <c r="BZ71" s="71"/>
      <c r="CA71" s="385" t="str">
        <f>IF(BM73="","",IF(BM73&gt;=-30,"〇",""))</f>
        <v/>
      </c>
      <c r="CB71" s="385"/>
      <c r="CC71" s="385"/>
      <c r="CD71" s="385"/>
      <c r="CE71" s="385"/>
      <c r="CF71" s="385" t="s">
        <v>123</v>
      </c>
      <c r="CG71" s="385"/>
      <c r="CH71" s="385"/>
      <c r="CI71" s="385"/>
      <c r="CJ71" s="385"/>
      <c r="CK71" s="385" t="str">
        <f>IF(BM73="","",IF(BM73&lt;-30,"〇",""))</f>
        <v/>
      </c>
      <c r="CL71" s="385"/>
      <c r="CM71" s="385"/>
      <c r="CN71" s="385"/>
      <c r="CO71" s="385"/>
      <c r="CP71" s="235" t="s">
        <v>238</v>
      </c>
      <c r="CQ71" s="235"/>
      <c r="CR71" s="235"/>
      <c r="CS71" s="14"/>
      <c r="CT71" s="5"/>
      <c r="CU71" s="5"/>
      <c r="CV71" s="5"/>
      <c r="CW71" s="5"/>
      <c r="CX71" s="5"/>
      <c r="CY71" s="5"/>
      <c r="CZ71" s="5"/>
      <c r="DA71" s="5"/>
      <c r="DB71" s="5"/>
      <c r="DC71" s="5"/>
      <c r="DD71" s="5"/>
      <c r="DE71" s="3">
        <v>45</v>
      </c>
      <c r="DF71" s="37" t="str">
        <f>IF(OR(CB13="",CI13=""),"",((0.001029*(CB13*CB13)-(0.08219*CB13)+202.9)*((0.02*CI13)+0.93)*1.35))</f>
        <v/>
      </c>
      <c r="DG71" s="5"/>
      <c r="DH71" s="5"/>
      <c r="DI71" s="3" t="s">
        <v>239</v>
      </c>
      <c r="DJ71" s="5"/>
      <c r="DK71" s="5"/>
      <c r="DL71" s="5"/>
      <c r="DM71" s="5"/>
      <c r="DN71" s="5"/>
      <c r="DO71" s="5"/>
      <c r="DP71" s="7"/>
      <c r="DQ71" s="7"/>
      <c r="DR71" s="99"/>
      <c r="DS71" s="99"/>
    </row>
    <row r="72" spans="1:124" ht="8.1" customHeight="1" x14ac:dyDescent="0.15">
      <c r="A72" s="1"/>
      <c r="B72" s="1"/>
      <c r="C72" s="1"/>
      <c r="D72" s="1"/>
      <c r="E72" s="190"/>
      <c r="F72" s="190"/>
      <c r="G72" s="185"/>
      <c r="H72" s="185"/>
      <c r="I72" s="185"/>
      <c r="J72" s="185"/>
      <c r="K72" s="185"/>
      <c r="L72" s="185"/>
      <c r="M72" s="185"/>
      <c r="N72" s="211"/>
      <c r="O72" s="211"/>
      <c r="P72" s="211"/>
      <c r="Q72" s="211"/>
      <c r="R72" s="211"/>
      <c r="S72" s="211"/>
      <c r="T72" s="211"/>
      <c r="U72" s="211"/>
      <c r="V72" s="211"/>
      <c r="W72" s="211"/>
      <c r="X72" s="211"/>
      <c r="Y72" s="211"/>
      <c r="Z72" s="185"/>
      <c r="AA72" s="185"/>
      <c r="AB72" s="185"/>
      <c r="AC72" s="185"/>
      <c r="AD72" s="185"/>
      <c r="AE72" s="185"/>
      <c r="AF72" s="185"/>
      <c r="AG72" s="185"/>
      <c r="AH72" s="185"/>
      <c r="AI72" s="185"/>
      <c r="AJ72" s="185"/>
      <c r="AK72" s="185"/>
      <c r="AL72" s="185"/>
      <c r="AM72" s="185"/>
      <c r="AN72" s="242"/>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4"/>
      <c r="BL72" s="71"/>
      <c r="BM72" s="229"/>
      <c r="BN72" s="229"/>
      <c r="BO72" s="229"/>
      <c r="BP72" s="229"/>
      <c r="BQ72" s="229"/>
      <c r="BR72" s="229"/>
      <c r="BS72" s="229"/>
      <c r="BT72" s="229"/>
      <c r="BU72" s="229"/>
      <c r="BV72" s="229"/>
      <c r="BW72" s="229"/>
      <c r="BX72" s="229"/>
      <c r="BY72" s="123"/>
      <c r="BZ72" s="71"/>
      <c r="CA72" s="385"/>
      <c r="CB72" s="385"/>
      <c r="CC72" s="385"/>
      <c r="CD72" s="385"/>
      <c r="CE72" s="385"/>
      <c r="CF72" s="385"/>
      <c r="CG72" s="385"/>
      <c r="CH72" s="385"/>
      <c r="CI72" s="385"/>
      <c r="CJ72" s="385"/>
      <c r="CK72" s="385"/>
      <c r="CL72" s="385"/>
      <c r="CM72" s="385"/>
      <c r="CN72" s="385"/>
      <c r="CO72" s="385"/>
      <c r="CP72" s="235"/>
      <c r="CQ72" s="235"/>
      <c r="CR72" s="235"/>
      <c r="CS72" s="14"/>
      <c r="CT72" s="5"/>
      <c r="CU72" s="5"/>
      <c r="CV72" s="5"/>
      <c r="CW72" s="5"/>
      <c r="CX72" s="5"/>
      <c r="CY72" s="5"/>
      <c r="CZ72" s="5"/>
      <c r="DA72" s="5"/>
      <c r="DB72" s="5"/>
      <c r="DC72" s="5"/>
      <c r="DD72" s="5"/>
      <c r="DE72" s="3">
        <v>30</v>
      </c>
      <c r="DF72" s="37" t="str">
        <f>IF(OR(CB13="",CI13=""),"",((0.0006868*(CB13*CB13)-(0.05541*CB13)+135.4)*((0.02*CI13)+0.93)*1.35))</f>
        <v/>
      </c>
      <c r="DG72" s="5"/>
      <c r="DH72" s="5"/>
      <c r="DI72" s="3"/>
      <c r="DJ72" s="5"/>
      <c r="DK72" s="5"/>
      <c r="DL72" s="5"/>
      <c r="DM72" s="5"/>
      <c r="DN72" s="5"/>
      <c r="DO72" s="5"/>
      <c r="DP72" s="7"/>
      <c r="DQ72" s="7"/>
      <c r="DR72" s="99"/>
      <c r="DS72" s="99"/>
    </row>
    <row r="73" spans="1:124" ht="8.1" customHeight="1" x14ac:dyDescent="0.15">
      <c r="A73" s="1"/>
      <c r="B73" s="1"/>
      <c r="C73" s="1"/>
      <c r="D73" s="1"/>
      <c r="E73" s="190"/>
      <c r="F73" s="190"/>
      <c r="G73" s="185"/>
      <c r="H73" s="185"/>
      <c r="I73" s="185"/>
      <c r="J73" s="185"/>
      <c r="K73" s="185"/>
      <c r="L73" s="185"/>
      <c r="M73" s="185"/>
      <c r="N73" s="211"/>
      <c r="O73" s="211"/>
      <c r="P73" s="211"/>
      <c r="Q73" s="211"/>
      <c r="R73" s="211"/>
      <c r="S73" s="211"/>
      <c r="T73" s="211"/>
      <c r="U73" s="211"/>
      <c r="V73" s="211"/>
      <c r="W73" s="211"/>
      <c r="X73" s="211"/>
      <c r="Y73" s="211"/>
      <c r="Z73" s="185"/>
      <c r="AA73" s="185"/>
      <c r="AB73" s="185"/>
      <c r="AC73" s="185"/>
      <c r="AD73" s="185"/>
      <c r="AE73" s="185"/>
      <c r="AF73" s="185"/>
      <c r="AG73" s="185"/>
      <c r="AH73" s="185"/>
      <c r="AI73" s="185"/>
      <c r="AJ73" s="185"/>
      <c r="AK73" s="185"/>
      <c r="AL73" s="185"/>
      <c r="AM73" s="185"/>
      <c r="AN73" s="242"/>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4"/>
      <c r="BL73" s="71"/>
      <c r="BM73" s="253"/>
      <c r="BN73" s="253"/>
      <c r="BO73" s="253"/>
      <c r="BP73" s="253"/>
      <c r="BQ73" s="253"/>
      <c r="BR73" s="253"/>
      <c r="BS73" s="253"/>
      <c r="BT73" s="253"/>
      <c r="BU73" s="253"/>
      <c r="BV73" s="254" t="s">
        <v>190</v>
      </c>
      <c r="BW73" s="254"/>
      <c r="BX73" s="254"/>
      <c r="BY73" s="254"/>
      <c r="BZ73" s="71"/>
      <c r="CA73" s="385"/>
      <c r="CB73" s="385"/>
      <c r="CC73" s="385"/>
      <c r="CD73" s="385"/>
      <c r="CE73" s="385"/>
      <c r="CF73" s="385"/>
      <c r="CG73" s="385"/>
      <c r="CH73" s="385"/>
      <c r="CI73" s="385"/>
      <c r="CJ73" s="385"/>
      <c r="CK73" s="385"/>
      <c r="CL73" s="385"/>
      <c r="CM73" s="385"/>
      <c r="CN73" s="385"/>
      <c r="CO73" s="385"/>
      <c r="CP73" s="235"/>
      <c r="CQ73" s="235"/>
      <c r="CR73" s="235"/>
      <c r="CS73" s="14"/>
      <c r="CT73" s="5"/>
      <c r="CU73" s="5"/>
      <c r="CV73" s="5"/>
      <c r="CW73" s="5"/>
      <c r="CX73" s="5"/>
      <c r="CY73" s="5"/>
      <c r="CZ73" s="5"/>
      <c r="DA73" s="5"/>
      <c r="DB73" s="5"/>
      <c r="DC73" s="5"/>
      <c r="DD73" s="5"/>
      <c r="DE73" s="3">
        <v>20</v>
      </c>
      <c r="DF73" s="37" t="str">
        <f>IF(OR(CB13="",CI13=""),"",((0.0004581*(CB13*CB13)-(0.03702*CB13)+90.26)*((0.02*CI13)+0.93)*1.35))</f>
        <v/>
      </c>
      <c r="DG73" s="5"/>
      <c r="DH73" s="5"/>
      <c r="DI73" s="3"/>
      <c r="DJ73" s="5"/>
      <c r="DK73" s="5"/>
      <c r="DL73" s="5"/>
      <c r="DM73" s="5"/>
      <c r="DN73" s="5"/>
      <c r="DO73" s="5"/>
      <c r="DP73" s="7"/>
      <c r="DQ73" s="7"/>
      <c r="DR73" s="99"/>
      <c r="DS73" s="99"/>
    </row>
    <row r="74" spans="1:124" ht="8.1" customHeight="1" x14ac:dyDescent="0.15">
      <c r="A74" s="1"/>
      <c r="B74" s="1"/>
      <c r="C74" s="1"/>
      <c r="D74" s="1"/>
      <c r="E74" s="190"/>
      <c r="F74" s="190"/>
      <c r="G74" s="185"/>
      <c r="H74" s="185"/>
      <c r="I74" s="185"/>
      <c r="J74" s="185"/>
      <c r="K74" s="185"/>
      <c r="L74" s="185"/>
      <c r="M74" s="185"/>
      <c r="N74" s="211"/>
      <c r="O74" s="211"/>
      <c r="P74" s="211"/>
      <c r="Q74" s="211"/>
      <c r="R74" s="211"/>
      <c r="S74" s="211"/>
      <c r="T74" s="211"/>
      <c r="U74" s="211"/>
      <c r="V74" s="211"/>
      <c r="W74" s="211"/>
      <c r="X74" s="211"/>
      <c r="Y74" s="211"/>
      <c r="Z74" s="185"/>
      <c r="AA74" s="185"/>
      <c r="AB74" s="185"/>
      <c r="AC74" s="185"/>
      <c r="AD74" s="185"/>
      <c r="AE74" s="185"/>
      <c r="AF74" s="185"/>
      <c r="AG74" s="185"/>
      <c r="AH74" s="185"/>
      <c r="AI74" s="185"/>
      <c r="AJ74" s="185"/>
      <c r="AK74" s="185"/>
      <c r="AL74" s="185"/>
      <c r="AM74" s="185"/>
      <c r="AN74" s="242"/>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4"/>
      <c r="BL74" s="71"/>
      <c r="BM74" s="253"/>
      <c r="BN74" s="253"/>
      <c r="BO74" s="253"/>
      <c r="BP74" s="253"/>
      <c r="BQ74" s="253"/>
      <c r="BR74" s="253"/>
      <c r="BS74" s="253"/>
      <c r="BT74" s="253"/>
      <c r="BU74" s="253"/>
      <c r="BV74" s="254"/>
      <c r="BW74" s="254"/>
      <c r="BX74" s="254"/>
      <c r="BY74" s="254"/>
      <c r="BZ74" s="71"/>
      <c r="CA74" s="385"/>
      <c r="CB74" s="385"/>
      <c r="CC74" s="385"/>
      <c r="CD74" s="385"/>
      <c r="CE74" s="385"/>
      <c r="CF74" s="385"/>
      <c r="CG74" s="385"/>
      <c r="CH74" s="385"/>
      <c r="CI74" s="385"/>
      <c r="CJ74" s="385"/>
      <c r="CK74" s="385"/>
      <c r="CL74" s="385"/>
      <c r="CM74" s="385"/>
      <c r="CN74" s="385"/>
      <c r="CO74" s="385"/>
      <c r="CP74" s="235"/>
      <c r="CQ74" s="235"/>
      <c r="CR74" s="235"/>
      <c r="CS74" s="14"/>
      <c r="CT74" s="5"/>
      <c r="CU74" s="5"/>
      <c r="CV74" s="5"/>
      <c r="CW74" s="5"/>
      <c r="CX74" s="5"/>
      <c r="CY74" s="5"/>
      <c r="CZ74" s="5"/>
      <c r="DA74" s="5"/>
      <c r="DB74" s="5"/>
      <c r="DC74" s="5"/>
      <c r="DD74" s="5"/>
      <c r="DE74" s="5"/>
      <c r="DF74" s="5"/>
      <c r="DG74" s="5"/>
      <c r="DH74" s="5"/>
      <c r="DI74" s="5"/>
      <c r="DJ74" s="5"/>
      <c r="DK74" s="5"/>
      <c r="DL74" s="5"/>
      <c r="DM74" s="5"/>
      <c r="DN74" s="5"/>
      <c r="DO74" s="5"/>
      <c r="DP74" s="5"/>
      <c r="DQ74" s="7"/>
      <c r="DR74" s="99"/>
      <c r="DS74" s="99"/>
    </row>
    <row r="75" spans="1:124" ht="8.1" customHeight="1" x14ac:dyDescent="0.15">
      <c r="A75" s="1"/>
      <c r="B75" s="1"/>
      <c r="C75" s="1"/>
      <c r="D75" s="1"/>
      <c r="E75" s="190"/>
      <c r="F75" s="190"/>
      <c r="G75" s="185"/>
      <c r="H75" s="185"/>
      <c r="I75" s="185"/>
      <c r="J75" s="185"/>
      <c r="K75" s="185"/>
      <c r="L75" s="185"/>
      <c r="M75" s="185"/>
      <c r="N75" s="211"/>
      <c r="O75" s="211"/>
      <c r="P75" s="211"/>
      <c r="Q75" s="211"/>
      <c r="R75" s="211"/>
      <c r="S75" s="211"/>
      <c r="T75" s="211"/>
      <c r="U75" s="211"/>
      <c r="V75" s="211"/>
      <c r="W75" s="211"/>
      <c r="X75" s="211"/>
      <c r="Y75" s="211"/>
      <c r="Z75" s="185"/>
      <c r="AA75" s="185"/>
      <c r="AB75" s="185"/>
      <c r="AC75" s="185"/>
      <c r="AD75" s="185"/>
      <c r="AE75" s="185"/>
      <c r="AF75" s="185"/>
      <c r="AG75" s="185"/>
      <c r="AH75" s="185"/>
      <c r="AI75" s="185"/>
      <c r="AJ75" s="185"/>
      <c r="AK75" s="185"/>
      <c r="AL75" s="185"/>
      <c r="AM75" s="185"/>
      <c r="AN75" s="242"/>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4"/>
      <c r="BL75" s="71"/>
      <c r="BM75" s="123"/>
      <c r="BN75" s="123"/>
      <c r="BO75" s="123"/>
      <c r="BP75" s="123"/>
      <c r="BQ75" s="123"/>
      <c r="BR75" s="123"/>
      <c r="BS75" s="123"/>
      <c r="BT75" s="123"/>
      <c r="BU75" s="123"/>
      <c r="BV75" s="123"/>
      <c r="BW75" s="123"/>
      <c r="BX75" s="123"/>
      <c r="BY75" s="123"/>
      <c r="BZ75" s="71"/>
      <c r="CA75" s="385"/>
      <c r="CB75" s="385"/>
      <c r="CC75" s="385"/>
      <c r="CD75" s="385"/>
      <c r="CE75" s="385"/>
      <c r="CF75" s="385"/>
      <c r="CG75" s="385"/>
      <c r="CH75" s="385"/>
      <c r="CI75" s="385"/>
      <c r="CJ75" s="385"/>
      <c r="CK75" s="385"/>
      <c r="CL75" s="385"/>
      <c r="CM75" s="385"/>
      <c r="CN75" s="385"/>
      <c r="CO75" s="385"/>
      <c r="CP75" s="235"/>
      <c r="CQ75" s="235"/>
      <c r="CR75" s="235"/>
      <c r="CS75" s="14"/>
      <c r="CT75" s="5"/>
      <c r="CU75" s="5"/>
      <c r="CV75" s="5"/>
      <c r="CW75" s="5"/>
      <c r="CX75" s="5"/>
      <c r="CY75" s="5"/>
      <c r="CZ75" s="5"/>
      <c r="DA75" s="5"/>
      <c r="DB75" s="5"/>
      <c r="DC75" s="5"/>
      <c r="DD75" s="5"/>
      <c r="DE75" s="5"/>
      <c r="DF75" s="5"/>
      <c r="DG75" s="5"/>
      <c r="DH75" s="5"/>
      <c r="DI75" s="5"/>
      <c r="DJ75" s="5"/>
      <c r="DK75" s="5"/>
      <c r="DL75" s="5"/>
      <c r="DM75" s="5"/>
      <c r="DN75" s="5"/>
      <c r="DO75" s="5"/>
      <c r="DP75" s="5"/>
      <c r="DQ75" s="7"/>
      <c r="DR75" s="99"/>
      <c r="DS75" s="99"/>
    </row>
    <row r="76" spans="1:124" ht="8.1" customHeight="1" x14ac:dyDescent="0.15">
      <c r="A76" s="1"/>
      <c r="B76" s="1"/>
      <c r="C76" s="1"/>
      <c r="D76" s="1"/>
      <c r="E76" s="190"/>
      <c r="F76" s="190"/>
      <c r="G76" s="185"/>
      <c r="H76" s="185"/>
      <c r="I76" s="185"/>
      <c r="J76" s="185"/>
      <c r="K76" s="185"/>
      <c r="L76" s="185"/>
      <c r="M76" s="185"/>
      <c r="N76" s="211"/>
      <c r="O76" s="211"/>
      <c r="P76" s="211"/>
      <c r="Q76" s="211"/>
      <c r="R76" s="211"/>
      <c r="S76" s="211"/>
      <c r="T76" s="211"/>
      <c r="U76" s="211"/>
      <c r="V76" s="211"/>
      <c r="W76" s="211"/>
      <c r="X76" s="211"/>
      <c r="Y76" s="211"/>
      <c r="Z76" s="185"/>
      <c r="AA76" s="185"/>
      <c r="AB76" s="185"/>
      <c r="AC76" s="185"/>
      <c r="AD76" s="185"/>
      <c r="AE76" s="185"/>
      <c r="AF76" s="185"/>
      <c r="AG76" s="185"/>
      <c r="AH76" s="185"/>
      <c r="AI76" s="185"/>
      <c r="AJ76" s="185"/>
      <c r="AK76" s="185"/>
      <c r="AL76" s="185"/>
      <c r="AM76" s="185"/>
      <c r="AN76" s="245"/>
      <c r="AO76" s="246"/>
      <c r="AP76" s="246"/>
      <c r="AQ76" s="246"/>
      <c r="AR76" s="246"/>
      <c r="AS76" s="246"/>
      <c r="AT76" s="246"/>
      <c r="AU76" s="246"/>
      <c r="AV76" s="246"/>
      <c r="AW76" s="246"/>
      <c r="AX76" s="246"/>
      <c r="AY76" s="246"/>
      <c r="AZ76" s="246"/>
      <c r="BA76" s="246"/>
      <c r="BB76" s="246"/>
      <c r="BC76" s="246"/>
      <c r="BD76" s="246"/>
      <c r="BE76" s="246"/>
      <c r="BF76" s="246"/>
      <c r="BG76" s="246"/>
      <c r="BH76" s="246"/>
      <c r="BI76" s="246"/>
      <c r="BJ76" s="246"/>
      <c r="BK76" s="247"/>
      <c r="BL76" s="71"/>
      <c r="BM76" s="123"/>
      <c r="BN76" s="123"/>
      <c r="BO76" s="123"/>
      <c r="BP76" s="123"/>
      <c r="BQ76" s="123"/>
      <c r="BR76" s="123"/>
      <c r="BS76" s="123"/>
      <c r="BT76" s="123"/>
      <c r="BU76" s="123"/>
      <c r="BV76" s="123"/>
      <c r="BW76" s="123"/>
      <c r="BX76" s="123"/>
      <c r="BY76" s="123"/>
      <c r="BZ76" s="71"/>
      <c r="CA76" s="385"/>
      <c r="CB76" s="385"/>
      <c r="CC76" s="385"/>
      <c r="CD76" s="385"/>
      <c r="CE76" s="385"/>
      <c r="CF76" s="385"/>
      <c r="CG76" s="385"/>
      <c r="CH76" s="385"/>
      <c r="CI76" s="385"/>
      <c r="CJ76" s="385"/>
      <c r="CK76" s="385"/>
      <c r="CL76" s="385"/>
      <c r="CM76" s="385"/>
      <c r="CN76" s="385"/>
      <c r="CO76" s="385"/>
      <c r="CP76" s="235"/>
      <c r="CQ76" s="235"/>
      <c r="CR76" s="235"/>
      <c r="CS76" s="14"/>
      <c r="CT76" s="5"/>
      <c r="CU76" s="5"/>
      <c r="CV76" s="5"/>
      <c r="CW76" s="5"/>
      <c r="CX76" s="5"/>
      <c r="CY76" s="5"/>
      <c r="CZ76" s="5"/>
      <c r="DA76" s="5"/>
      <c r="DB76" s="5"/>
      <c r="DC76" s="5"/>
      <c r="DD76" s="5"/>
      <c r="DE76" s="3"/>
      <c r="DF76" s="3" t="s">
        <v>240</v>
      </c>
      <c r="DG76" s="3" t="s">
        <v>202</v>
      </c>
      <c r="DH76" s="5"/>
      <c r="DI76" s="5"/>
      <c r="DJ76" s="5"/>
      <c r="DK76" s="5"/>
      <c r="DL76" s="5"/>
      <c r="DM76" s="5"/>
      <c r="DN76" s="5"/>
      <c r="DO76" s="5"/>
      <c r="DP76" s="5"/>
      <c r="DQ76" s="5"/>
      <c r="DR76" s="99"/>
      <c r="DS76" s="99"/>
      <c r="DT76" s="99"/>
    </row>
    <row r="77" spans="1:124" ht="8.1" customHeight="1" x14ac:dyDescent="0.15">
      <c r="A77" s="1"/>
      <c r="B77" s="1"/>
      <c r="C77" s="1"/>
      <c r="D77" s="1"/>
      <c r="E77" s="190" t="s">
        <v>241</v>
      </c>
      <c r="F77" s="190"/>
      <c r="G77" s="185" t="s">
        <v>242</v>
      </c>
      <c r="H77" s="185"/>
      <c r="I77" s="185"/>
      <c r="J77" s="185"/>
      <c r="K77" s="185"/>
      <c r="L77" s="185"/>
      <c r="M77" s="185"/>
      <c r="N77" s="185" t="s">
        <v>243</v>
      </c>
      <c r="O77" s="185"/>
      <c r="P77" s="185"/>
      <c r="Q77" s="185"/>
      <c r="R77" s="185"/>
      <c r="S77" s="185"/>
      <c r="T77" s="185"/>
      <c r="U77" s="185"/>
      <c r="V77" s="185"/>
      <c r="W77" s="185"/>
      <c r="X77" s="185"/>
      <c r="Y77" s="185"/>
      <c r="Z77" s="185" t="s">
        <v>38</v>
      </c>
      <c r="AA77" s="185"/>
      <c r="AB77" s="185"/>
      <c r="AC77" s="185"/>
      <c r="AD77" s="185"/>
      <c r="AE77" s="185"/>
      <c r="AF77" s="185"/>
      <c r="AG77" s="185"/>
      <c r="AH77" s="185"/>
      <c r="AI77" s="185"/>
      <c r="AJ77" s="185"/>
      <c r="AK77" s="185"/>
      <c r="AL77" s="185"/>
      <c r="AM77" s="185"/>
      <c r="AN77" s="239" t="s">
        <v>57</v>
      </c>
      <c r="AO77" s="240"/>
      <c r="AP77" s="240"/>
      <c r="AQ77" s="240"/>
      <c r="AR77" s="240"/>
      <c r="AS77" s="240"/>
      <c r="AT77" s="240"/>
      <c r="AU77" s="240"/>
      <c r="AV77" s="240"/>
      <c r="AW77" s="240"/>
      <c r="AX77" s="240"/>
      <c r="AY77" s="240"/>
      <c r="AZ77" s="240"/>
      <c r="BA77" s="240"/>
      <c r="BB77" s="240"/>
      <c r="BC77" s="240"/>
      <c r="BD77" s="240"/>
      <c r="BE77" s="240"/>
      <c r="BF77" s="240"/>
      <c r="BG77" s="240"/>
      <c r="BH77" s="240"/>
      <c r="BI77" s="240"/>
      <c r="BJ77" s="240"/>
      <c r="BK77" s="241"/>
      <c r="BL77" s="255"/>
      <c r="BM77" s="256"/>
      <c r="BN77" s="256"/>
      <c r="BO77" s="256"/>
      <c r="BP77" s="256"/>
      <c r="BQ77" s="256"/>
      <c r="BR77" s="256"/>
      <c r="BS77" s="256"/>
      <c r="BT77" s="256"/>
      <c r="BU77" s="256"/>
      <c r="BV77" s="256"/>
      <c r="BW77" s="256"/>
      <c r="BX77" s="256"/>
      <c r="BY77" s="256"/>
      <c r="BZ77" s="257"/>
      <c r="CA77" s="386" t="str">
        <f>IF(BL77="検査対象外項目","ー","")</f>
        <v/>
      </c>
      <c r="CB77" s="386"/>
      <c r="CC77" s="386"/>
      <c r="CD77" s="386"/>
      <c r="CE77" s="386"/>
      <c r="CF77" s="385" t="s">
        <v>20</v>
      </c>
      <c r="CG77" s="385"/>
      <c r="CH77" s="385"/>
      <c r="CI77" s="385"/>
      <c r="CJ77" s="385"/>
      <c r="CK77" s="386" t="str">
        <f>IF(BL77="検査対象外項目","ー","")</f>
        <v/>
      </c>
      <c r="CL77" s="386"/>
      <c r="CM77" s="386"/>
      <c r="CN77" s="386"/>
      <c r="CO77" s="386"/>
      <c r="CP77" s="235" t="s">
        <v>300</v>
      </c>
      <c r="CQ77" s="235"/>
      <c r="CR77" s="235"/>
      <c r="CS77" s="14"/>
      <c r="CT77" s="5"/>
      <c r="CU77" s="5"/>
      <c r="CV77" s="5"/>
      <c r="CW77" s="5"/>
      <c r="CX77" s="5"/>
      <c r="CY77" s="5"/>
      <c r="CZ77" s="5"/>
      <c r="DA77" s="5"/>
      <c r="DB77" s="5"/>
      <c r="DC77" s="5"/>
      <c r="DD77" s="5"/>
      <c r="DE77" s="3" t="s">
        <v>205</v>
      </c>
      <c r="DF77" s="3">
        <v>1000</v>
      </c>
      <c r="DG77" s="3" t="str">
        <f>IF(BS60="","×",IF(BS60&lt;=DF77,"〇","×"))</f>
        <v>×</v>
      </c>
      <c r="DH77" s="5"/>
      <c r="DI77" s="5"/>
      <c r="DJ77" s="5"/>
      <c r="DK77" s="5"/>
      <c r="DL77" s="5"/>
      <c r="DM77" s="5"/>
      <c r="DN77" s="5"/>
      <c r="DO77" s="5"/>
      <c r="DP77" s="5"/>
      <c r="DQ77" s="5"/>
      <c r="DR77" s="99"/>
      <c r="DS77" s="99"/>
      <c r="DT77" s="99"/>
    </row>
    <row r="78" spans="1:124" ht="8.1" customHeight="1" x14ac:dyDescent="0.15">
      <c r="A78" s="1"/>
      <c r="B78" s="1"/>
      <c r="C78" s="1"/>
      <c r="D78" s="1"/>
      <c r="E78" s="190"/>
      <c r="F78" s="190"/>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242"/>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4"/>
      <c r="BL78" s="258"/>
      <c r="BM78" s="259"/>
      <c r="BN78" s="259"/>
      <c r="BO78" s="259"/>
      <c r="BP78" s="259"/>
      <c r="BQ78" s="259"/>
      <c r="BR78" s="259"/>
      <c r="BS78" s="259"/>
      <c r="BT78" s="259"/>
      <c r="BU78" s="259"/>
      <c r="BV78" s="259"/>
      <c r="BW78" s="259"/>
      <c r="BX78" s="259"/>
      <c r="BY78" s="259"/>
      <c r="BZ78" s="260"/>
      <c r="CA78" s="386"/>
      <c r="CB78" s="386"/>
      <c r="CC78" s="386"/>
      <c r="CD78" s="386"/>
      <c r="CE78" s="386"/>
      <c r="CF78" s="385"/>
      <c r="CG78" s="385"/>
      <c r="CH78" s="385"/>
      <c r="CI78" s="385"/>
      <c r="CJ78" s="385"/>
      <c r="CK78" s="386"/>
      <c r="CL78" s="386"/>
      <c r="CM78" s="386"/>
      <c r="CN78" s="386"/>
      <c r="CO78" s="386"/>
      <c r="CP78" s="235"/>
      <c r="CQ78" s="235"/>
      <c r="CR78" s="235"/>
      <c r="CS78" s="14"/>
      <c r="CT78" s="5"/>
      <c r="CU78" s="5"/>
      <c r="CV78" s="5"/>
      <c r="CW78" s="5"/>
      <c r="CX78" s="5"/>
      <c r="CY78" s="5"/>
      <c r="CZ78" s="5"/>
      <c r="DA78" s="5"/>
      <c r="DB78" s="5"/>
      <c r="DC78" s="5"/>
      <c r="DD78" s="5"/>
      <c r="DE78" s="3" t="s">
        <v>244</v>
      </c>
      <c r="DF78" s="3">
        <v>10</v>
      </c>
      <c r="DG78" s="3" t="str">
        <f>IF(BQ62="","×",IF(BQ62&lt;=DF78,"〇","×"))</f>
        <v>×</v>
      </c>
      <c r="DH78" s="5"/>
      <c r="DI78" s="5"/>
      <c r="DJ78" s="5"/>
      <c r="DK78" s="5"/>
      <c r="DL78" s="5"/>
      <c r="DM78" s="5"/>
      <c r="DN78" s="5"/>
      <c r="DO78" s="5"/>
      <c r="DP78" s="5"/>
      <c r="DQ78" s="5"/>
      <c r="DR78" s="99"/>
      <c r="DS78" s="99"/>
      <c r="DT78" s="99"/>
    </row>
    <row r="79" spans="1:124" ht="8.1" customHeight="1" x14ac:dyDescent="0.15">
      <c r="A79" s="1"/>
      <c r="B79" s="1"/>
      <c r="C79" s="1"/>
      <c r="D79" s="1"/>
      <c r="E79" s="190"/>
      <c r="F79" s="190"/>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245"/>
      <c r="AO79" s="246"/>
      <c r="AP79" s="246"/>
      <c r="AQ79" s="246"/>
      <c r="AR79" s="246"/>
      <c r="AS79" s="246"/>
      <c r="AT79" s="246"/>
      <c r="AU79" s="246"/>
      <c r="AV79" s="246"/>
      <c r="AW79" s="246"/>
      <c r="AX79" s="246"/>
      <c r="AY79" s="246"/>
      <c r="AZ79" s="246"/>
      <c r="BA79" s="246"/>
      <c r="BB79" s="246"/>
      <c r="BC79" s="246"/>
      <c r="BD79" s="246"/>
      <c r="BE79" s="246"/>
      <c r="BF79" s="246"/>
      <c r="BG79" s="246"/>
      <c r="BH79" s="246"/>
      <c r="BI79" s="246"/>
      <c r="BJ79" s="246"/>
      <c r="BK79" s="247"/>
      <c r="BL79" s="258"/>
      <c r="BM79" s="259"/>
      <c r="BN79" s="259"/>
      <c r="BO79" s="259"/>
      <c r="BP79" s="259"/>
      <c r="BQ79" s="259"/>
      <c r="BR79" s="259"/>
      <c r="BS79" s="259"/>
      <c r="BT79" s="259"/>
      <c r="BU79" s="259"/>
      <c r="BV79" s="259"/>
      <c r="BW79" s="259"/>
      <c r="BX79" s="259"/>
      <c r="BY79" s="259"/>
      <c r="BZ79" s="260"/>
      <c r="CA79" s="386"/>
      <c r="CB79" s="386"/>
      <c r="CC79" s="386"/>
      <c r="CD79" s="386"/>
      <c r="CE79" s="386"/>
      <c r="CF79" s="385"/>
      <c r="CG79" s="385"/>
      <c r="CH79" s="385"/>
      <c r="CI79" s="385"/>
      <c r="CJ79" s="385"/>
      <c r="CK79" s="386"/>
      <c r="CL79" s="386"/>
      <c r="CM79" s="386"/>
      <c r="CN79" s="386"/>
      <c r="CO79" s="386"/>
      <c r="CP79" s="235"/>
      <c r="CQ79" s="235"/>
      <c r="CR79" s="235"/>
      <c r="CS79" s="14"/>
      <c r="CT79" s="5"/>
      <c r="CU79" s="5"/>
      <c r="CV79" s="5"/>
      <c r="CW79" s="5"/>
      <c r="CX79" s="5"/>
      <c r="CY79" s="5"/>
      <c r="CZ79" s="5"/>
      <c r="DA79" s="5"/>
      <c r="DB79" s="5"/>
      <c r="DC79" s="5"/>
      <c r="DD79" s="5"/>
      <c r="DE79" s="5"/>
      <c r="DF79" s="5"/>
      <c r="DG79" s="5"/>
      <c r="DH79" s="5"/>
      <c r="DI79" s="5"/>
      <c r="DJ79" s="5"/>
      <c r="DK79" s="5"/>
      <c r="DL79" s="5"/>
      <c r="DM79" s="5"/>
      <c r="DN79" s="5"/>
      <c r="DO79" s="5"/>
      <c r="DP79" s="5"/>
      <c r="DQ79" s="5"/>
    </row>
    <row r="80" spans="1:124" ht="8.1" customHeight="1" x14ac:dyDescent="0.15">
      <c r="A80" s="1"/>
      <c r="B80" s="1"/>
      <c r="C80" s="1"/>
      <c r="D80" s="1"/>
      <c r="E80" s="190"/>
      <c r="F80" s="190"/>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239" t="s">
        <v>245</v>
      </c>
      <c r="AO80" s="240"/>
      <c r="AP80" s="240"/>
      <c r="AQ80" s="240"/>
      <c r="AR80" s="240"/>
      <c r="AS80" s="240"/>
      <c r="AT80" s="240"/>
      <c r="AU80" s="240"/>
      <c r="AV80" s="240"/>
      <c r="AW80" s="240"/>
      <c r="AX80" s="240"/>
      <c r="AY80" s="240"/>
      <c r="AZ80" s="240"/>
      <c r="BA80" s="240"/>
      <c r="BB80" s="240"/>
      <c r="BC80" s="240"/>
      <c r="BD80" s="240"/>
      <c r="BE80" s="240"/>
      <c r="BF80" s="240"/>
      <c r="BG80" s="240"/>
      <c r="BH80" s="240"/>
      <c r="BI80" s="240"/>
      <c r="BJ80" s="240"/>
      <c r="BK80" s="241"/>
      <c r="BL80" s="258"/>
      <c r="BM80" s="259"/>
      <c r="BN80" s="259"/>
      <c r="BO80" s="259"/>
      <c r="BP80" s="259"/>
      <c r="BQ80" s="259"/>
      <c r="BR80" s="259"/>
      <c r="BS80" s="259"/>
      <c r="BT80" s="259"/>
      <c r="BU80" s="259"/>
      <c r="BV80" s="259"/>
      <c r="BW80" s="259"/>
      <c r="BX80" s="259"/>
      <c r="BY80" s="259"/>
      <c r="BZ80" s="260"/>
      <c r="CA80" s="386" t="str">
        <f>IF(BL77="検査対象外項目","ー","")</f>
        <v/>
      </c>
      <c r="CB80" s="386"/>
      <c r="CC80" s="386"/>
      <c r="CD80" s="386"/>
      <c r="CE80" s="386"/>
      <c r="CF80" s="385" t="s">
        <v>20</v>
      </c>
      <c r="CG80" s="385"/>
      <c r="CH80" s="385"/>
      <c r="CI80" s="385"/>
      <c r="CJ80" s="385"/>
      <c r="CK80" s="386" t="str">
        <f>IF(BL77="検査対象外項目","ー","")</f>
        <v/>
      </c>
      <c r="CL80" s="386"/>
      <c r="CM80" s="386"/>
      <c r="CN80" s="386"/>
      <c r="CO80" s="386"/>
      <c r="CP80" s="235" t="s">
        <v>300</v>
      </c>
      <c r="CQ80" s="235"/>
      <c r="CR80" s="235"/>
      <c r="CS80" s="14"/>
      <c r="CT80" s="5"/>
      <c r="CU80" s="5"/>
      <c r="CV80" s="5"/>
      <c r="CW80" s="5"/>
      <c r="CX80" s="5"/>
      <c r="CY80" s="5"/>
      <c r="CZ80" s="5"/>
      <c r="DA80" s="5"/>
      <c r="DB80" s="5"/>
      <c r="DC80" s="5"/>
      <c r="DD80" s="5"/>
      <c r="DE80" s="5"/>
      <c r="DF80" s="5"/>
      <c r="DG80" s="5"/>
      <c r="DH80" s="5"/>
      <c r="DI80" s="5"/>
      <c r="DJ80" s="5"/>
      <c r="DK80" s="5"/>
      <c r="DL80" s="5"/>
      <c r="DM80" s="5"/>
      <c r="DN80" s="5"/>
      <c r="DO80" s="5"/>
      <c r="DP80" s="5"/>
      <c r="DQ80" s="5"/>
    </row>
    <row r="81" spans="1:121" ht="8.1" customHeight="1" x14ac:dyDescent="0.15">
      <c r="A81" s="1"/>
      <c r="B81" s="1"/>
      <c r="C81" s="1"/>
      <c r="D81" s="1"/>
      <c r="E81" s="190"/>
      <c r="F81" s="190"/>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242"/>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4"/>
      <c r="BL81" s="258"/>
      <c r="BM81" s="259"/>
      <c r="BN81" s="259"/>
      <c r="BO81" s="259"/>
      <c r="BP81" s="259"/>
      <c r="BQ81" s="259"/>
      <c r="BR81" s="259"/>
      <c r="BS81" s="259"/>
      <c r="BT81" s="259"/>
      <c r="BU81" s="259"/>
      <c r="BV81" s="259"/>
      <c r="BW81" s="259"/>
      <c r="BX81" s="259"/>
      <c r="BY81" s="259"/>
      <c r="BZ81" s="260"/>
      <c r="CA81" s="386"/>
      <c r="CB81" s="386"/>
      <c r="CC81" s="386"/>
      <c r="CD81" s="386"/>
      <c r="CE81" s="386"/>
      <c r="CF81" s="385"/>
      <c r="CG81" s="385"/>
      <c r="CH81" s="385"/>
      <c r="CI81" s="385"/>
      <c r="CJ81" s="385"/>
      <c r="CK81" s="386"/>
      <c r="CL81" s="386"/>
      <c r="CM81" s="386"/>
      <c r="CN81" s="386"/>
      <c r="CO81" s="386"/>
      <c r="CP81" s="235"/>
      <c r="CQ81" s="235"/>
      <c r="CR81" s="235"/>
      <c r="CS81" s="14"/>
      <c r="CT81" s="5"/>
      <c r="CU81" s="5"/>
      <c r="CV81" s="5"/>
      <c r="CW81" s="5"/>
      <c r="CX81" s="5"/>
      <c r="CY81" s="5"/>
      <c r="CZ81" s="5"/>
      <c r="DA81" s="5"/>
      <c r="DB81" s="5"/>
      <c r="DC81" s="5"/>
      <c r="DD81" s="5"/>
      <c r="DE81" s="5"/>
      <c r="DF81" s="5"/>
      <c r="DG81" s="5"/>
      <c r="DH81" s="5"/>
      <c r="DI81" s="5"/>
      <c r="DJ81" s="5"/>
      <c r="DK81" s="5"/>
      <c r="DL81" s="5"/>
      <c r="DM81" s="5"/>
      <c r="DN81" s="5"/>
      <c r="DO81" s="5"/>
      <c r="DP81" s="5"/>
      <c r="DQ81" s="5"/>
    </row>
    <row r="82" spans="1:121" ht="8.1" customHeight="1" x14ac:dyDescent="0.15">
      <c r="A82" s="1"/>
      <c r="B82" s="1"/>
      <c r="C82" s="1"/>
      <c r="D82" s="1"/>
      <c r="E82" s="190"/>
      <c r="F82" s="190"/>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245"/>
      <c r="AO82" s="246"/>
      <c r="AP82" s="246"/>
      <c r="AQ82" s="246"/>
      <c r="AR82" s="246"/>
      <c r="AS82" s="246"/>
      <c r="AT82" s="246"/>
      <c r="AU82" s="246"/>
      <c r="AV82" s="246"/>
      <c r="AW82" s="246"/>
      <c r="AX82" s="246"/>
      <c r="AY82" s="246"/>
      <c r="AZ82" s="246"/>
      <c r="BA82" s="246"/>
      <c r="BB82" s="246"/>
      <c r="BC82" s="246"/>
      <c r="BD82" s="246"/>
      <c r="BE82" s="246"/>
      <c r="BF82" s="246"/>
      <c r="BG82" s="246"/>
      <c r="BH82" s="246"/>
      <c r="BI82" s="246"/>
      <c r="BJ82" s="246"/>
      <c r="BK82" s="247"/>
      <c r="BL82" s="261"/>
      <c r="BM82" s="262"/>
      <c r="BN82" s="262"/>
      <c r="BO82" s="262"/>
      <c r="BP82" s="262"/>
      <c r="BQ82" s="262"/>
      <c r="BR82" s="262"/>
      <c r="BS82" s="262"/>
      <c r="BT82" s="262"/>
      <c r="BU82" s="262"/>
      <c r="BV82" s="262"/>
      <c r="BW82" s="262"/>
      <c r="BX82" s="262"/>
      <c r="BY82" s="262"/>
      <c r="BZ82" s="263"/>
      <c r="CA82" s="386"/>
      <c r="CB82" s="386"/>
      <c r="CC82" s="386"/>
      <c r="CD82" s="386"/>
      <c r="CE82" s="386"/>
      <c r="CF82" s="385"/>
      <c r="CG82" s="385"/>
      <c r="CH82" s="385"/>
      <c r="CI82" s="385"/>
      <c r="CJ82" s="385"/>
      <c r="CK82" s="386"/>
      <c r="CL82" s="386"/>
      <c r="CM82" s="386"/>
      <c r="CN82" s="386"/>
      <c r="CO82" s="386"/>
      <c r="CP82" s="235"/>
      <c r="CQ82" s="235"/>
      <c r="CR82" s="235"/>
      <c r="CS82" s="14"/>
      <c r="CT82" s="5"/>
      <c r="CU82" s="5"/>
      <c r="CV82" s="5"/>
      <c r="CW82" s="5"/>
      <c r="CX82" s="5"/>
      <c r="CY82" s="5"/>
      <c r="CZ82" s="5"/>
      <c r="DA82" s="5"/>
      <c r="DB82" s="5"/>
      <c r="DC82" s="5"/>
      <c r="DD82" s="5"/>
      <c r="DE82" s="5"/>
      <c r="DF82" s="5"/>
      <c r="DG82" s="5"/>
      <c r="DH82" s="5"/>
      <c r="DI82" s="5"/>
      <c r="DJ82" s="5"/>
      <c r="DK82" s="5"/>
      <c r="DL82" s="5"/>
      <c r="DM82" s="5"/>
      <c r="DN82" s="5"/>
      <c r="DO82" s="5"/>
      <c r="DP82" s="5"/>
      <c r="DQ82" s="5"/>
    </row>
    <row r="83" spans="1:121" ht="8.1" customHeight="1" x14ac:dyDescent="0.15">
      <c r="A83" s="1"/>
      <c r="B83" s="1"/>
      <c r="C83" s="1"/>
      <c r="D83" s="1"/>
      <c r="E83" s="190" t="s">
        <v>246</v>
      </c>
      <c r="F83" s="190"/>
      <c r="G83" s="185" t="s">
        <v>247</v>
      </c>
      <c r="H83" s="185"/>
      <c r="I83" s="185"/>
      <c r="J83" s="185"/>
      <c r="K83" s="185"/>
      <c r="L83" s="185"/>
      <c r="M83" s="185"/>
      <c r="N83" s="185" t="s">
        <v>248</v>
      </c>
      <c r="O83" s="185"/>
      <c r="P83" s="185"/>
      <c r="Q83" s="185"/>
      <c r="R83" s="185"/>
      <c r="S83" s="185"/>
      <c r="T83" s="185"/>
      <c r="U83" s="185"/>
      <c r="V83" s="185"/>
      <c r="W83" s="185"/>
      <c r="X83" s="185"/>
      <c r="Y83" s="185"/>
      <c r="Z83" s="185" t="s">
        <v>249</v>
      </c>
      <c r="AA83" s="185"/>
      <c r="AB83" s="185"/>
      <c r="AC83" s="185"/>
      <c r="AD83" s="185"/>
      <c r="AE83" s="185"/>
      <c r="AF83" s="185"/>
      <c r="AG83" s="185"/>
      <c r="AH83" s="185"/>
      <c r="AI83" s="185"/>
      <c r="AJ83" s="185"/>
      <c r="AK83" s="185"/>
      <c r="AL83" s="185"/>
      <c r="AM83" s="185"/>
      <c r="AN83" s="239" t="s">
        <v>295</v>
      </c>
      <c r="AO83" s="240"/>
      <c r="AP83" s="240"/>
      <c r="AQ83" s="240"/>
      <c r="AR83" s="240"/>
      <c r="AS83" s="240"/>
      <c r="AT83" s="240"/>
      <c r="AU83" s="240"/>
      <c r="AV83" s="240"/>
      <c r="AW83" s="240"/>
      <c r="AX83" s="240"/>
      <c r="AY83" s="240"/>
      <c r="AZ83" s="240"/>
      <c r="BA83" s="240"/>
      <c r="BB83" s="240"/>
      <c r="BC83" s="240"/>
      <c r="BD83" s="240"/>
      <c r="BE83" s="240"/>
      <c r="BF83" s="240"/>
      <c r="BG83" s="240"/>
      <c r="BH83" s="240"/>
      <c r="BI83" s="240"/>
      <c r="BJ83" s="240"/>
      <c r="BK83" s="241"/>
      <c r="BL83" s="66"/>
      <c r="BM83" s="67"/>
      <c r="BN83" s="67"/>
      <c r="BO83" s="67"/>
      <c r="BP83" s="67"/>
      <c r="BQ83" s="67"/>
      <c r="BR83" s="67"/>
      <c r="BS83" s="67"/>
      <c r="BT83" s="67"/>
      <c r="BU83" s="67"/>
      <c r="BV83" s="67"/>
      <c r="BW83" s="67"/>
      <c r="BX83" s="67"/>
      <c r="BY83" s="67"/>
      <c r="BZ83" s="121"/>
      <c r="CA83" s="385" t="str">
        <f>IF(BQ84="","",IF(BQ84&lt;=20,"〇",""))</f>
        <v/>
      </c>
      <c r="CB83" s="385"/>
      <c r="CC83" s="385"/>
      <c r="CD83" s="385"/>
      <c r="CE83" s="385"/>
      <c r="CF83" s="385" t="s">
        <v>20</v>
      </c>
      <c r="CG83" s="385"/>
      <c r="CH83" s="385"/>
      <c r="CI83" s="385"/>
      <c r="CJ83" s="385"/>
      <c r="CK83" s="385" t="str">
        <f>IF(BQ84="","",IF(BQ84&gt;20,"〇",""))</f>
        <v/>
      </c>
      <c r="CL83" s="385"/>
      <c r="CM83" s="385"/>
      <c r="CN83" s="385"/>
      <c r="CO83" s="385"/>
      <c r="CP83" s="235" t="s">
        <v>250</v>
      </c>
      <c r="CQ83" s="235"/>
      <c r="CR83" s="235"/>
      <c r="CS83" s="14"/>
      <c r="CT83" s="5"/>
      <c r="CU83" s="5"/>
      <c r="CV83" s="5"/>
      <c r="CW83" s="5"/>
      <c r="CX83" s="5"/>
      <c r="CY83" s="5"/>
      <c r="CZ83" s="5"/>
      <c r="DA83" s="5"/>
      <c r="DB83" s="5"/>
      <c r="DC83" s="5"/>
      <c r="DD83" s="5"/>
      <c r="DE83" s="5"/>
      <c r="DF83" s="5"/>
      <c r="DG83" s="5"/>
      <c r="DH83" s="5"/>
      <c r="DI83" s="5"/>
      <c r="DJ83" s="5"/>
      <c r="DK83" s="5"/>
      <c r="DL83" s="5"/>
      <c r="DM83" s="5"/>
      <c r="DN83" s="5"/>
      <c r="DO83" s="7"/>
      <c r="DP83" s="5"/>
      <c r="DQ83" s="5"/>
    </row>
    <row r="84" spans="1:121" ht="8.1" customHeight="1" x14ac:dyDescent="0.15">
      <c r="A84" s="1"/>
      <c r="B84" s="1"/>
      <c r="C84" s="1"/>
      <c r="D84" s="1"/>
      <c r="E84" s="190"/>
      <c r="F84" s="190"/>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242"/>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4"/>
      <c r="BL84" s="248" t="s">
        <v>251</v>
      </c>
      <c r="BM84" s="249"/>
      <c r="BN84" s="249"/>
      <c r="BO84" s="249"/>
      <c r="BP84" s="249"/>
      <c r="BQ84" s="250"/>
      <c r="BR84" s="250"/>
      <c r="BS84" s="250"/>
      <c r="BT84" s="250"/>
      <c r="BU84" s="250"/>
      <c r="BV84" s="249" t="s">
        <v>190</v>
      </c>
      <c r="BW84" s="249"/>
      <c r="BX84" s="249"/>
      <c r="BY84" s="249"/>
      <c r="BZ84" s="122"/>
      <c r="CA84" s="385"/>
      <c r="CB84" s="385"/>
      <c r="CC84" s="385"/>
      <c r="CD84" s="385"/>
      <c r="CE84" s="385"/>
      <c r="CF84" s="385"/>
      <c r="CG84" s="385"/>
      <c r="CH84" s="385"/>
      <c r="CI84" s="385"/>
      <c r="CJ84" s="385"/>
      <c r="CK84" s="385"/>
      <c r="CL84" s="385"/>
      <c r="CM84" s="385"/>
      <c r="CN84" s="385"/>
      <c r="CO84" s="385"/>
      <c r="CP84" s="235"/>
      <c r="CQ84" s="235"/>
      <c r="CR84" s="235"/>
      <c r="CS84" s="14"/>
      <c r="CT84" s="5"/>
      <c r="CU84" s="5"/>
      <c r="CV84" s="5"/>
      <c r="CW84" s="5"/>
      <c r="CX84" s="5"/>
      <c r="CY84" s="5"/>
      <c r="CZ84" s="5"/>
      <c r="DA84" s="5"/>
      <c r="DB84" s="5"/>
      <c r="DC84" s="5"/>
      <c r="DD84" s="5"/>
      <c r="DE84" s="5"/>
      <c r="DF84" s="5"/>
      <c r="DG84" s="5"/>
      <c r="DH84" s="5"/>
      <c r="DI84" s="5"/>
      <c r="DJ84" s="5"/>
      <c r="DK84" s="5"/>
      <c r="DL84" s="5"/>
      <c r="DM84" s="5"/>
      <c r="DN84" s="5"/>
      <c r="DO84" s="5"/>
      <c r="DP84" s="5"/>
      <c r="DQ84" s="5"/>
    </row>
    <row r="85" spans="1:121" ht="8.1" customHeight="1" x14ac:dyDescent="0.15">
      <c r="A85" s="1"/>
      <c r="B85" s="1"/>
      <c r="C85" s="1"/>
      <c r="D85" s="1"/>
      <c r="E85" s="190"/>
      <c r="F85" s="190"/>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245"/>
      <c r="AO85" s="246"/>
      <c r="AP85" s="246"/>
      <c r="AQ85" s="246"/>
      <c r="AR85" s="246"/>
      <c r="AS85" s="246"/>
      <c r="AT85" s="246"/>
      <c r="AU85" s="246"/>
      <c r="AV85" s="246"/>
      <c r="AW85" s="246"/>
      <c r="AX85" s="246"/>
      <c r="AY85" s="246"/>
      <c r="AZ85" s="246"/>
      <c r="BA85" s="246"/>
      <c r="BB85" s="246"/>
      <c r="BC85" s="246"/>
      <c r="BD85" s="246"/>
      <c r="BE85" s="246"/>
      <c r="BF85" s="246"/>
      <c r="BG85" s="246"/>
      <c r="BH85" s="246"/>
      <c r="BI85" s="246"/>
      <c r="BJ85" s="246"/>
      <c r="BK85" s="247"/>
      <c r="BL85" s="222"/>
      <c r="BM85" s="223"/>
      <c r="BN85" s="223"/>
      <c r="BO85" s="223"/>
      <c r="BP85" s="223"/>
      <c r="BQ85" s="251"/>
      <c r="BR85" s="251"/>
      <c r="BS85" s="251"/>
      <c r="BT85" s="251"/>
      <c r="BU85" s="251"/>
      <c r="BV85" s="223"/>
      <c r="BW85" s="223"/>
      <c r="BX85" s="223"/>
      <c r="BY85" s="223"/>
      <c r="BZ85" s="72"/>
      <c r="CA85" s="385"/>
      <c r="CB85" s="385"/>
      <c r="CC85" s="385"/>
      <c r="CD85" s="385"/>
      <c r="CE85" s="385"/>
      <c r="CF85" s="385"/>
      <c r="CG85" s="385"/>
      <c r="CH85" s="385"/>
      <c r="CI85" s="385"/>
      <c r="CJ85" s="385"/>
      <c r="CK85" s="385"/>
      <c r="CL85" s="385"/>
      <c r="CM85" s="385"/>
      <c r="CN85" s="385"/>
      <c r="CO85" s="385"/>
      <c r="CP85" s="235"/>
      <c r="CQ85" s="235"/>
      <c r="CR85" s="235"/>
      <c r="CS85" s="14"/>
      <c r="CT85" s="5"/>
      <c r="CU85" s="5"/>
      <c r="CV85" s="5"/>
      <c r="CW85" s="5"/>
      <c r="CX85" s="5"/>
      <c r="CY85" s="5"/>
      <c r="CZ85" s="5"/>
      <c r="DA85" s="5"/>
      <c r="DB85" s="5"/>
      <c r="DC85" s="5"/>
      <c r="DD85" s="5"/>
      <c r="DE85" s="5"/>
      <c r="DF85" s="5"/>
      <c r="DG85" s="5"/>
      <c r="DH85" s="5"/>
      <c r="DI85" s="5"/>
      <c r="DJ85" s="5"/>
      <c r="DK85" s="5"/>
      <c r="DL85" s="5"/>
      <c r="DM85" s="5"/>
      <c r="DN85" s="5"/>
      <c r="DO85" s="5"/>
      <c r="DP85" s="5"/>
      <c r="DQ85" s="5"/>
    </row>
    <row r="86" spans="1:121" ht="8.1" customHeight="1" x14ac:dyDescent="0.15">
      <c r="A86" s="1"/>
      <c r="B86" s="1"/>
      <c r="C86" s="1"/>
      <c r="D86" s="1"/>
      <c r="E86" s="190" t="s">
        <v>252</v>
      </c>
      <c r="F86" s="190"/>
      <c r="G86" s="185" t="s">
        <v>253</v>
      </c>
      <c r="H86" s="185"/>
      <c r="I86" s="185"/>
      <c r="J86" s="185"/>
      <c r="K86" s="185"/>
      <c r="L86" s="185"/>
      <c r="M86" s="185"/>
      <c r="N86" s="211" t="s">
        <v>47</v>
      </c>
      <c r="O86" s="211"/>
      <c r="P86" s="211"/>
      <c r="Q86" s="211"/>
      <c r="R86" s="211"/>
      <c r="S86" s="211"/>
      <c r="T86" s="211"/>
      <c r="U86" s="211"/>
      <c r="V86" s="211"/>
      <c r="W86" s="211"/>
      <c r="X86" s="211"/>
      <c r="Y86" s="211"/>
      <c r="Z86" s="185" t="s">
        <v>254</v>
      </c>
      <c r="AA86" s="185"/>
      <c r="AB86" s="185"/>
      <c r="AC86" s="185"/>
      <c r="AD86" s="185"/>
      <c r="AE86" s="185"/>
      <c r="AF86" s="185"/>
      <c r="AG86" s="185"/>
      <c r="AH86" s="185"/>
      <c r="AI86" s="185"/>
      <c r="AJ86" s="185"/>
      <c r="AK86" s="185"/>
      <c r="AL86" s="185"/>
      <c r="AM86" s="185"/>
      <c r="AN86" s="193" t="s">
        <v>255</v>
      </c>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5"/>
      <c r="BL86" s="219"/>
      <c r="BM86" s="220"/>
      <c r="BN86" s="220"/>
      <c r="BO86" s="220"/>
      <c r="BP86" s="220"/>
      <c r="BQ86" s="220"/>
      <c r="BR86" s="220"/>
      <c r="BS86" s="220"/>
      <c r="BT86" s="220"/>
      <c r="BU86" s="220"/>
      <c r="BV86" s="220"/>
      <c r="BW86" s="220"/>
      <c r="BX86" s="220"/>
      <c r="BY86" s="220"/>
      <c r="BZ86" s="221"/>
      <c r="CA86" s="386"/>
      <c r="CB86" s="386"/>
      <c r="CC86" s="386"/>
      <c r="CD86" s="386"/>
      <c r="CE86" s="386"/>
      <c r="CF86" s="385" t="s">
        <v>20</v>
      </c>
      <c r="CG86" s="385"/>
      <c r="CH86" s="385"/>
      <c r="CI86" s="385"/>
      <c r="CJ86" s="385"/>
      <c r="CK86" s="386"/>
      <c r="CL86" s="386"/>
      <c r="CM86" s="386"/>
      <c r="CN86" s="386"/>
      <c r="CO86" s="386"/>
      <c r="CP86" s="179" t="s">
        <v>281</v>
      </c>
      <c r="CQ86" s="179"/>
      <c r="CR86" s="179"/>
      <c r="CS86" s="14"/>
      <c r="CT86" s="5"/>
      <c r="CU86" s="5"/>
      <c r="CV86" s="5"/>
      <c r="CW86" s="5"/>
      <c r="CX86" s="5"/>
      <c r="CY86" s="5"/>
      <c r="CZ86" s="5"/>
      <c r="DA86" s="5"/>
      <c r="DB86" s="5"/>
      <c r="DC86" s="5"/>
      <c r="DD86" s="5"/>
      <c r="DE86" s="5"/>
      <c r="DF86" s="5"/>
      <c r="DG86" s="5"/>
      <c r="DH86" s="5"/>
      <c r="DI86" s="5"/>
      <c r="DJ86" s="5"/>
      <c r="DK86" s="5"/>
      <c r="DL86" s="5"/>
      <c r="DM86" s="5"/>
      <c r="DN86" s="5"/>
      <c r="DO86" s="5"/>
      <c r="DP86" s="5"/>
      <c r="DQ86" s="5"/>
    </row>
    <row r="87" spans="1:121" ht="8.1" customHeight="1" x14ac:dyDescent="0.15">
      <c r="A87" s="1"/>
      <c r="B87" s="1"/>
      <c r="C87" s="1"/>
      <c r="D87" s="1"/>
      <c r="E87" s="190"/>
      <c r="F87" s="190"/>
      <c r="G87" s="185"/>
      <c r="H87" s="185"/>
      <c r="I87" s="185"/>
      <c r="J87" s="185"/>
      <c r="K87" s="185"/>
      <c r="L87" s="185"/>
      <c r="M87" s="185"/>
      <c r="N87" s="211"/>
      <c r="O87" s="211"/>
      <c r="P87" s="211"/>
      <c r="Q87" s="211"/>
      <c r="R87" s="211"/>
      <c r="S87" s="211"/>
      <c r="T87" s="211"/>
      <c r="U87" s="211"/>
      <c r="V87" s="211"/>
      <c r="W87" s="211"/>
      <c r="X87" s="211"/>
      <c r="Y87" s="211"/>
      <c r="Z87" s="185"/>
      <c r="AA87" s="185"/>
      <c r="AB87" s="185"/>
      <c r="AC87" s="185"/>
      <c r="AD87" s="185"/>
      <c r="AE87" s="185"/>
      <c r="AF87" s="185"/>
      <c r="AG87" s="185"/>
      <c r="AH87" s="185"/>
      <c r="AI87" s="185"/>
      <c r="AJ87" s="185"/>
      <c r="AK87" s="185"/>
      <c r="AL87" s="185"/>
      <c r="AM87" s="185"/>
      <c r="AN87" s="216"/>
      <c r="AO87" s="217"/>
      <c r="AP87" s="217"/>
      <c r="AQ87" s="217"/>
      <c r="AR87" s="217"/>
      <c r="AS87" s="217"/>
      <c r="AT87" s="217"/>
      <c r="AU87" s="217"/>
      <c r="AV87" s="217"/>
      <c r="AW87" s="217"/>
      <c r="AX87" s="217"/>
      <c r="AY87" s="217"/>
      <c r="AZ87" s="217"/>
      <c r="BA87" s="217"/>
      <c r="BB87" s="217"/>
      <c r="BC87" s="217"/>
      <c r="BD87" s="217"/>
      <c r="BE87" s="217"/>
      <c r="BF87" s="217"/>
      <c r="BG87" s="217"/>
      <c r="BH87" s="217"/>
      <c r="BI87" s="217"/>
      <c r="BJ87" s="217"/>
      <c r="BK87" s="218"/>
      <c r="BL87" s="222"/>
      <c r="BM87" s="223"/>
      <c r="BN87" s="223"/>
      <c r="BO87" s="223"/>
      <c r="BP87" s="223"/>
      <c r="BQ87" s="223"/>
      <c r="BR87" s="223"/>
      <c r="BS87" s="223"/>
      <c r="BT87" s="223"/>
      <c r="BU87" s="223"/>
      <c r="BV87" s="223"/>
      <c r="BW87" s="223"/>
      <c r="BX87" s="223"/>
      <c r="BY87" s="223"/>
      <c r="BZ87" s="224"/>
      <c r="CA87" s="386"/>
      <c r="CB87" s="386"/>
      <c r="CC87" s="386"/>
      <c r="CD87" s="386"/>
      <c r="CE87" s="386"/>
      <c r="CF87" s="385"/>
      <c r="CG87" s="385"/>
      <c r="CH87" s="385"/>
      <c r="CI87" s="385"/>
      <c r="CJ87" s="385"/>
      <c r="CK87" s="386"/>
      <c r="CL87" s="386"/>
      <c r="CM87" s="386"/>
      <c r="CN87" s="386"/>
      <c r="CO87" s="386"/>
      <c r="CP87" s="179"/>
      <c r="CQ87" s="179"/>
      <c r="CR87" s="179"/>
      <c r="CS87" s="14"/>
      <c r="CT87" s="5"/>
      <c r="CU87" s="5"/>
      <c r="CV87" s="5"/>
      <c r="CW87" s="5"/>
      <c r="CX87" s="5"/>
      <c r="CY87" s="5"/>
      <c r="CZ87" s="5"/>
      <c r="DA87" s="5"/>
      <c r="DB87" s="5"/>
      <c r="DC87" s="5"/>
      <c r="DD87" s="5"/>
      <c r="DE87" s="5"/>
      <c r="DF87" s="5"/>
      <c r="DG87" s="5"/>
      <c r="DH87" s="5"/>
      <c r="DI87" s="5"/>
      <c r="DJ87" s="5"/>
      <c r="DK87" s="5"/>
      <c r="DL87" s="5"/>
      <c r="DM87" s="5"/>
      <c r="DN87" s="5"/>
      <c r="DO87" s="5"/>
      <c r="DP87" s="5"/>
      <c r="DQ87" s="5"/>
    </row>
    <row r="88" spans="1:121" ht="8.1" customHeight="1" x14ac:dyDescent="0.15">
      <c r="A88" s="1"/>
      <c r="B88" s="1"/>
      <c r="C88" s="1"/>
      <c r="D88" s="1"/>
      <c r="E88" s="190"/>
      <c r="F88" s="190"/>
      <c r="G88" s="185"/>
      <c r="H88" s="185"/>
      <c r="I88" s="185"/>
      <c r="J88" s="185"/>
      <c r="K88" s="185"/>
      <c r="L88" s="185"/>
      <c r="M88" s="185"/>
      <c r="N88" s="211"/>
      <c r="O88" s="211"/>
      <c r="P88" s="211"/>
      <c r="Q88" s="211"/>
      <c r="R88" s="211"/>
      <c r="S88" s="211"/>
      <c r="T88" s="211"/>
      <c r="U88" s="211"/>
      <c r="V88" s="211"/>
      <c r="W88" s="211"/>
      <c r="X88" s="211"/>
      <c r="Y88" s="211"/>
      <c r="Z88" s="185"/>
      <c r="AA88" s="185"/>
      <c r="AB88" s="185"/>
      <c r="AC88" s="185"/>
      <c r="AD88" s="185"/>
      <c r="AE88" s="185"/>
      <c r="AF88" s="185"/>
      <c r="AG88" s="185"/>
      <c r="AH88" s="185"/>
      <c r="AI88" s="185"/>
      <c r="AJ88" s="185"/>
      <c r="AK88" s="185"/>
      <c r="AL88" s="185"/>
      <c r="AM88" s="185"/>
      <c r="AN88" s="193" t="s">
        <v>256</v>
      </c>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5"/>
      <c r="BL88" s="219"/>
      <c r="BM88" s="220"/>
      <c r="BN88" s="220"/>
      <c r="BO88" s="220"/>
      <c r="BP88" s="220"/>
      <c r="BQ88" s="220"/>
      <c r="BR88" s="220"/>
      <c r="BS88" s="220"/>
      <c r="BT88" s="220"/>
      <c r="BU88" s="220"/>
      <c r="BV88" s="220"/>
      <c r="BW88" s="220"/>
      <c r="BX88" s="220"/>
      <c r="BY88" s="220"/>
      <c r="BZ88" s="221"/>
      <c r="CA88" s="387" t="str">
        <f>IF(OR(BR92="",BR96="?"),"",IF(BR92&lt;=BR96,"〇",""))</f>
        <v/>
      </c>
      <c r="CB88" s="387"/>
      <c r="CC88" s="387"/>
      <c r="CD88" s="387"/>
      <c r="CE88" s="387"/>
      <c r="CF88" s="387" t="s">
        <v>20</v>
      </c>
      <c r="CG88" s="387"/>
      <c r="CH88" s="387"/>
      <c r="CI88" s="387"/>
      <c r="CJ88" s="387"/>
      <c r="CK88" s="387" t="str">
        <f>IF(OR(BR92="",BR96="?"),"",IF(BR92&gt;BR96,"〇",""))</f>
        <v/>
      </c>
      <c r="CL88" s="387"/>
      <c r="CM88" s="387"/>
      <c r="CN88" s="387"/>
      <c r="CO88" s="387"/>
      <c r="CP88" s="179" t="s">
        <v>281</v>
      </c>
      <c r="CQ88" s="179"/>
      <c r="CR88" s="179"/>
      <c r="CS88" s="14"/>
      <c r="CT88" s="5"/>
      <c r="CU88" s="5"/>
      <c r="CV88" s="5"/>
      <c r="CW88" s="5"/>
      <c r="CX88" s="5"/>
      <c r="CY88" s="5"/>
      <c r="CZ88" s="5"/>
      <c r="DA88" s="5"/>
      <c r="DB88" s="5"/>
      <c r="DC88" s="5"/>
      <c r="DD88" s="5"/>
      <c r="DE88" s="5"/>
      <c r="DF88" s="5"/>
      <c r="DG88" s="5"/>
      <c r="DH88" s="5"/>
      <c r="DI88" s="5"/>
      <c r="DJ88" s="5"/>
      <c r="DK88" s="5"/>
      <c r="DL88" s="5"/>
      <c r="DM88" s="5"/>
      <c r="DN88" s="5"/>
      <c r="DO88" s="5"/>
      <c r="DP88" s="5"/>
      <c r="DQ88" s="5"/>
    </row>
    <row r="89" spans="1:121" ht="8.1" customHeight="1" x14ac:dyDescent="0.15">
      <c r="A89" s="1"/>
      <c r="B89" s="1"/>
      <c r="C89" s="1"/>
      <c r="D89" s="1"/>
      <c r="E89" s="190"/>
      <c r="F89" s="190"/>
      <c r="G89" s="185"/>
      <c r="H89" s="185"/>
      <c r="I89" s="185"/>
      <c r="J89" s="185"/>
      <c r="K89" s="185"/>
      <c r="L89" s="185"/>
      <c r="M89" s="185"/>
      <c r="N89" s="211"/>
      <c r="O89" s="211"/>
      <c r="P89" s="211"/>
      <c r="Q89" s="211"/>
      <c r="R89" s="211"/>
      <c r="S89" s="211"/>
      <c r="T89" s="211"/>
      <c r="U89" s="211"/>
      <c r="V89" s="211"/>
      <c r="W89" s="211"/>
      <c r="X89" s="211"/>
      <c r="Y89" s="211"/>
      <c r="Z89" s="185"/>
      <c r="AA89" s="185"/>
      <c r="AB89" s="185"/>
      <c r="AC89" s="185"/>
      <c r="AD89" s="185"/>
      <c r="AE89" s="185"/>
      <c r="AF89" s="185"/>
      <c r="AG89" s="185"/>
      <c r="AH89" s="185"/>
      <c r="AI89" s="185"/>
      <c r="AJ89" s="185"/>
      <c r="AK89" s="185"/>
      <c r="AL89" s="185"/>
      <c r="AM89" s="185"/>
      <c r="AN89" s="216"/>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8"/>
      <c r="BL89" s="222"/>
      <c r="BM89" s="223"/>
      <c r="BN89" s="223"/>
      <c r="BO89" s="223"/>
      <c r="BP89" s="223"/>
      <c r="BQ89" s="223"/>
      <c r="BR89" s="223"/>
      <c r="BS89" s="223"/>
      <c r="BT89" s="223"/>
      <c r="BU89" s="223"/>
      <c r="BV89" s="223"/>
      <c r="BW89" s="223"/>
      <c r="BX89" s="223"/>
      <c r="BY89" s="223"/>
      <c r="BZ89" s="224"/>
      <c r="CA89" s="387"/>
      <c r="CB89" s="387"/>
      <c r="CC89" s="387"/>
      <c r="CD89" s="387"/>
      <c r="CE89" s="387"/>
      <c r="CF89" s="387"/>
      <c r="CG89" s="387"/>
      <c r="CH89" s="387"/>
      <c r="CI89" s="387"/>
      <c r="CJ89" s="387"/>
      <c r="CK89" s="387"/>
      <c r="CL89" s="387"/>
      <c r="CM89" s="387"/>
      <c r="CN89" s="387"/>
      <c r="CO89" s="387"/>
      <c r="CP89" s="179"/>
      <c r="CQ89" s="179"/>
      <c r="CR89" s="179"/>
      <c r="CS89" s="14"/>
      <c r="CT89" s="5"/>
      <c r="CU89" s="5"/>
      <c r="CV89" s="5"/>
      <c r="CW89" s="5"/>
      <c r="CX89" s="5"/>
      <c r="CY89" s="5"/>
      <c r="CZ89" s="5"/>
      <c r="DA89" s="5"/>
      <c r="DB89" s="5"/>
      <c r="DC89" s="5"/>
      <c r="DD89" s="5"/>
      <c r="DE89" s="5"/>
      <c r="DF89" s="5"/>
      <c r="DG89" s="5"/>
      <c r="DH89" s="5"/>
      <c r="DI89" s="5"/>
      <c r="DJ89" s="5"/>
      <c r="DK89" s="5"/>
      <c r="DL89" s="5"/>
      <c r="DM89" s="5"/>
      <c r="DN89" s="5"/>
      <c r="DO89" s="5"/>
      <c r="DP89" s="5"/>
      <c r="DQ89" s="7"/>
    </row>
    <row r="90" spans="1:121" ht="8.1" customHeight="1" x14ac:dyDescent="0.15">
      <c r="A90" s="1"/>
      <c r="B90" s="1"/>
      <c r="C90" s="1"/>
      <c r="D90" s="1"/>
      <c r="E90" s="190"/>
      <c r="F90" s="190"/>
      <c r="G90" s="185"/>
      <c r="H90" s="185"/>
      <c r="I90" s="185"/>
      <c r="J90" s="185"/>
      <c r="K90" s="185"/>
      <c r="L90" s="185"/>
      <c r="M90" s="185"/>
      <c r="N90" s="211"/>
      <c r="O90" s="211"/>
      <c r="P90" s="211"/>
      <c r="Q90" s="211"/>
      <c r="R90" s="211"/>
      <c r="S90" s="211"/>
      <c r="T90" s="211"/>
      <c r="U90" s="211"/>
      <c r="V90" s="211"/>
      <c r="W90" s="211"/>
      <c r="X90" s="211"/>
      <c r="Y90" s="211"/>
      <c r="Z90" s="185"/>
      <c r="AA90" s="185"/>
      <c r="AB90" s="185"/>
      <c r="AC90" s="185"/>
      <c r="AD90" s="185"/>
      <c r="AE90" s="185"/>
      <c r="AF90" s="185"/>
      <c r="AG90" s="185"/>
      <c r="AH90" s="185"/>
      <c r="AI90" s="185"/>
      <c r="AJ90" s="185"/>
      <c r="AK90" s="185"/>
      <c r="AL90" s="185"/>
      <c r="AM90" s="185"/>
      <c r="AN90" s="225" t="s">
        <v>257</v>
      </c>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7"/>
      <c r="BL90" s="145"/>
      <c r="BM90" s="146"/>
      <c r="BN90" s="146"/>
      <c r="BO90" s="146"/>
      <c r="BP90" s="146"/>
      <c r="BQ90" s="146"/>
      <c r="BR90" s="146"/>
      <c r="BS90" s="146"/>
      <c r="BT90" s="146"/>
      <c r="BU90" s="146"/>
      <c r="BV90" s="146"/>
      <c r="BW90" s="146"/>
      <c r="BX90" s="146"/>
      <c r="BY90" s="146"/>
      <c r="BZ90" s="147"/>
      <c r="CA90" s="238" t="str">
        <f>IF(OR(BB93="",BR92=""),"",IF(AND(BB93*0.7&lt;BR92,BR92&lt;BB93*1.4),"〇",""))</f>
        <v/>
      </c>
      <c r="CB90" s="238"/>
      <c r="CC90" s="238"/>
      <c r="CD90" s="238"/>
      <c r="CE90" s="238"/>
      <c r="CF90" s="385" t="s">
        <v>20</v>
      </c>
      <c r="CG90" s="385"/>
      <c r="CH90" s="385"/>
      <c r="CI90" s="385"/>
      <c r="CJ90" s="385"/>
      <c r="CK90" s="385" t="str">
        <f>IF(OR(BB93="",BR92=""),"",IF(OR(BR92&lt;=BB93*0.7,BR92&gt;=BB93*1.4),"〇",""))</f>
        <v/>
      </c>
      <c r="CL90" s="385"/>
      <c r="CM90" s="385"/>
      <c r="CN90" s="385"/>
      <c r="CO90" s="385"/>
      <c r="CP90" s="235" t="s">
        <v>258</v>
      </c>
      <c r="CQ90" s="235"/>
      <c r="CR90" s="235"/>
      <c r="CS90" s="14"/>
      <c r="CT90" s="5"/>
      <c r="CU90" s="5"/>
      <c r="CV90" s="5"/>
      <c r="CW90" s="5"/>
      <c r="CX90" s="5"/>
      <c r="CY90" s="5"/>
      <c r="CZ90" s="5"/>
      <c r="DA90" s="5"/>
      <c r="DB90" s="5"/>
      <c r="DC90" s="5"/>
      <c r="DD90" s="5"/>
      <c r="DE90" s="5"/>
      <c r="DF90" s="5"/>
      <c r="DG90" s="5"/>
      <c r="DH90" s="5"/>
      <c r="DI90" s="5"/>
      <c r="DJ90" s="5"/>
      <c r="DK90" s="5"/>
      <c r="DL90" s="5"/>
      <c r="DM90" s="5"/>
      <c r="DN90" s="5"/>
      <c r="DO90" s="7"/>
      <c r="DP90" s="5"/>
      <c r="DQ90" s="5"/>
    </row>
    <row r="91" spans="1:121" ht="8.1" customHeight="1" x14ac:dyDescent="0.15">
      <c r="A91" s="1"/>
      <c r="B91" s="1"/>
      <c r="C91" s="1"/>
      <c r="D91" s="1"/>
      <c r="E91" s="190"/>
      <c r="F91" s="190"/>
      <c r="G91" s="185"/>
      <c r="H91" s="185"/>
      <c r="I91" s="185"/>
      <c r="J91" s="185"/>
      <c r="K91" s="185"/>
      <c r="L91" s="185"/>
      <c r="M91" s="185"/>
      <c r="N91" s="211"/>
      <c r="O91" s="211"/>
      <c r="P91" s="211"/>
      <c r="Q91" s="211"/>
      <c r="R91" s="211"/>
      <c r="S91" s="211"/>
      <c r="T91" s="211"/>
      <c r="U91" s="211"/>
      <c r="V91" s="211"/>
      <c r="W91" s="211"/>
      <c r="X91" s="211"/>
      <c r="Y91" s="211"/>
      <c r="Z91" s="185"/>
      <c r="AA91" s="185"/>
      <c r="AB91" s="185"/>
      <c r="AC91" s="185"/>
      <c r="AD91" s="185"/>
      <c r="AE91" s="185"/>
      <c r="AF91" s="185"/>
      <c r="AG91" s="185"/>
      <c r="AH91" s="185"/>
      <c r="AI91" s="185"/>
      <c r="AJ91" s="185"/>
      <c r="AK91" s="185"/>
      <c r="AL91" s="185"/>
      <c r="AM91" s="185"/>
      <c r="AN91" s="228"/>
      <c r="AO91" s="229"/>
      <c r="AP91" s="229"/>
      <c r="AQ91" s="229"/>
      <c r="AR91" s="229"/>
      <c r="AS91" s="229"/>
      <c r="AT91" s="229"/>
      <c r="AU91" s="229"/>
      <c r="AV91" s="229"/>
      <c r="AW91" s="229"/>
      <c r="AX91" s="229"/>
      <c r="AY91" s="229"/>
      <c r="AZ91" s="229"/>
      <c r="BA91" s="229"/>
      <c r="BB91" s="229"/>
      <c r="BC91" s="229"/>
      <c r="BD91" s="229"/>
      <c r="BE91" s="229"/>
      <c r="BF91" s="229"/>
      <c r="BG91" s="229"/>
      <c r="BH91" s="229"/>
      <c r="BI91" s="229"/>
      <c r="BJ91" s="229"/>
      <c r="BK91" s="230"/>
      <c r="BL91" s="73"/>
      <c r="BM91" s="9"/>
      <c r="BN91" s="9"/>
      <c r="BO91" s="9"/>
      <c r="BP91" s="9"/>
      <c r="BQ91" s="9"/>
      <c r="BR91" s="9"/>
      <c r="BS91" s="9"/>
      <c r="BT91" s="9"/>
      <c r="BU91" s="9"/>
      <c r="BV91" s="9"/>
      <c r="BW91" s="9"/>
      <c r="BX91" s="9"/>
      <c r="BY91" s="9"/>
      <c r="BZ91" s="74"/>
      <c r="CA91" s="238"/>
      <c r="CB91" s="238"/>
      <c r="CC91" s="238"/>
      <c r="CD91" s="238"/>
      <c r="CE91" s="238"/>
      <c r="CF91" s="385"/>
      <c r="CG91" s="385"/>
      <c r="CH91" s="385"/>
      <c r="CI91" s="385"/>
      <c r="CJ91" s="385"/>
      <c r="CK91" s="385"/>
      <c r="CL91" s="385"/>
      <c r="CM91" s="385"/>
      <c r="CN91" s="385"/>
      <c r="CO91" s="385"/>
      <c r="CP91" s="235"/>
      <c r="CQ91" s="235"/>
      <c r="CR91" s="235"/>
      <c r="CS91" s="14"/>
      <c r="CT91" s="5"/>
      <c r="CU91" s="5"/>
      <c r="CV91" s="5"/>
      <c r="CW91" s="5"/>
      <c r="CX91" s="5"/>
      <c r="CY91" s="5"/>
      <c r="CZ91" s="5"/>
      <c r="DA91" s="5"/>
      <c r="DB91" s="5"/>
      <c r="DC91" s="5"/>
      <c r="DD91" s="5"/>
      <c r="DE91" s="5"/>
      <c r="DF91" s="5"/>
      <c r="DG91" s="5"/>
      <c r="DH91" s="5"/>
      <c r="DI91" s="5"/>
      <c r="DJ91" s="5"/>
      <c r="DK91" s="5"/>
      <c r="DL91" s="5"/>
      <c r="DM91" s="5"/>
      <c r="DN91" s="5"/>
      <c r="DO91" s="7"/>
      <c r="DP91" s="5"/>
      <c r="DQ91" s="5"/>
    </row>
    <row r="92" spans="1:121" ht="8.1" customHeight="1" x14ac:dyDescent="0.15">
      <c r="A92" s="1"/>
      <c r="B92" s="1"/>
      <c r="C92" s="1"/>
      <c r="D92" s="1"/>
      <c r="E92" s="190"/>
      <c r="F92" s="190"/>
      <c r="G92" s="185"/>
      <c r="H92" s="185"/>
      <c r="I92" s="185"/>
      <c r="J92" s="185"/>
      <c r="K92" s="185"/>
      <c r="L92" s="185"/>
      <c r="M92" s="185"/>
      <c r="N92" s="211"/>
      <c r="O92" s="211"/>
      <c r="P92" s="211"/>
      <c r="Q92" s="211"/>
      <c r="R92" s="211"/>
      <c r="S92" s="211"/>
      <c r="T92" s="211"/>
      <c r="U92" s="211"/>
      <c r="V92" s="211"/>
      <c r="W92" s="211"/>
      <c r="X92" s="211"/>
      <c r="Y92" s="211"/>
      <c r="Z92" s="185"/>
      <c r="AA92" s="185"/>
      <c r="AB92" s="185"/>
      <c r="AC92" s="185"/>
      <c r="AD92" s="185"/>
      <c r="AE92" s="185"/>
      <c r="AF92" s="185"/>
      <c r="AG92" s="185"/>
      <c r="AH92" s="185"/>
      <c r="AI92" s="185"/>
      <c r="AJ92" s="185"/>
      <c r="AK92" s="185"/>
      <c r="AL92" s="185"/>
      <c r="AM92" s="185"/>
      <c r="AN92" s="228"/>
      <c r="AO92" s="229"/>
      <c r="AP92" s="229"/>
      <c r="AQ92" s="229"/>
      <c r="AR92" s="229"/>
      <c r="AS92" s="229"/>
      <c r="AT92" s="229"/>
      <c r="AU92" s="229"/>
      <c r="AV92" s="229"/>
      <c r="AW92" s="229"/>
      <c r="AX92" s="229"/>
      <c r="AY92" s="229"/>
      <c r="AZ92" s="229"/>
      <c r="BA92" s="229"/>
      <c r="BB92" s="229"/>
      <c r="BC92" s="229"/>
      <c r="BD92" s="229"/>
      <c r="BE92" s="229"/>
      <c r="BF92" s="229"/>
      <c r="BG92" s="229"/>
      <c r="BH92" s="229"/>
      <c r="BI92" s="229"/>
      <c r="BJ92" s="229"/>
      <c r="BK92" s="230"/>
      <c r="BL92" s="236" t="s">
        <v>259</v>
      </c>
      <c r="BM92" s="214"/>
      <c r="BN92" s="214"/>
      <c r="BO92" s="214"/>
      <c r="BP92" s="214"/>
      <c r="BQ92" s="214"/>
      <c r="BR92" s="237"/>
      <c r="BS92" s="237"/>
      <c r="BT92" s="237"/>
      <c r="BU92" s="237"/>
      <c r="BV92" s="237"/>
      <c r="BW92" s="237"/>
      <c r="BX92" s="214" t="s">
        <v>190</v>
      </c>
      <c r="BY92" s="214"/>
      <c r="BZ92" s="215"/>
      <c r="CA92" s="238"/>
      <c r="CB92" s="238"/>
      <c r="CC92" s="238"/>
      <c r="CD92" s="238"/>
      <c r="CE92" s="238"/>
      <c r="CF92" s="385"/>
      <c r="CG92" s="385"/>
      <c r="CH92" s="385"/>
      <c r="CI92" s="385"/>
      <c r="CJ92" s="385"/>
      <c r="CK92" s="385"/>
      <c r="CL92" s="385"/>
      <c r="CM92" s="385"/>
      <c r="CN92" s="385"/>
      <c r="CO92" s="385"/>
      <c r="CP92" s="235"/>
      <c r="CQ92" s="235"/>
      <c r="CR92" s="235"/>
      <c r="CS92" s="14"/>
      <c r="CT92" s="5"/>
      <c r="CU92" s="5"/>
      <c r="CV92" s="5"/>
      <c r="CW92" s="5"/>
      <c r="CX92" s="5"/>
      <c r="CY92" s="5"/>
      <c r="CZ92" s="5"/>
      <c r="DA92" s="5"/>
      <c r="DB92" s="5"/>
      <c r="DC92" s="5"/>
      <c r="DD92" s="5"/>
      <c r="DE92" s="5"/>
      <c r="DF92" s="5"/>
      <c r="DG92" s="5"/>
      <c r="DH92" s="5"/>
      <c r="DI92" s="5"/>
      <c r="DJ92" s="5"/>
      <c r="DK92" s="5"/>
      <c r="DL92" s="5"/>
      <c r="DM92" s="5"/>
      <c r="DN92" s="5"/>
      <c r="DO92" s="7"/>
      <c r="DP92" s="5"/>
      <c r="DQ92" s="5"/>
    </row>
    <row r="93" spans="1:121" ht="8.1" customHeight="1" x14ac:dyDescent="0.15">
      <c r="A93" s="1"/>
      <c r="B93" s="1"/>
      <c r="C93" s="1"/>
      <c r="D93" s="1"/>
      <c r="E93" s="190"/>
      <c r="F93" s="190"/>
      <c r="G93" s="185"/>
      <c r="H93" s="185"/>
      <c r="I93" s="185"/>
      <c r="J93" s="185"/>
      <c r="K93" s="185"/>
      <c r="L93" s="185"/>
      <c r="M93" s="185"/>
      <c r="N93" s="211"/>
      <c r="O93" s="211"/>
      <c r="P93" s="211"/>
      <c r="Q93" s="211"/>
      <c r="R93" s="211"/>
      <c r="S93" s="211"/>
      <c r="T93" s="211"/>
      <c r="U93" s="211"/>
      <c r="V93" s="211"/>
      <c r="W93" s="211"/>
      <c r="X93" s="211"/>
      <c r="Y93" s="211"/>
      <c r="Z93" s="185"/>
      <c r="AA93" s="185"/>
      <c r="AB93" s="185"/>
      <c r="AC93" s="185"/>
      <c r="AD93" s="185"/>
      <c r="AE93" s="185"/>
      <c r="AF93" s="185"/>
      <c r="AG93" s="185"/>
      <c r="AH93" s="185"/>
      <c r="AI93" s="185"/>
      <c r="AJ93" s="185"/>
      <c r="AK93" s="185"/>
      <c r="AL93" s="185"/>
      <c r="AM93" s="185"/>
      <c r="AN93" s="112"/>
      <c r="AO93" s="113"/>
      <c r="AP93" s="113"/>
      <c r="AQ93" s="113"/>
      <c r="AR93" s="113"/>
      <c r="AS93" s="113"/>
      <c r="AT93" s="113"/>
      <c r="AU93" s="113"/>
      <c r="AV93" s="231" t="s">
        <v>260</v>
      </c>
      <c r="AW93" s="231"/>
      <c r="AX93" s="231"/>
      <c r="AY93" s="231"/>
      <c r="AZ93" s="231"/>
      <c r="BA93" s="231"/>
      <c r="BB93" s="233"/>
      <c r="BC93" s="233"/>
      <c r="BD93" s="233"/>
      <c r="BE93" s="233"/>
      <c r="BF93" s="233"/>
      <c r="BG93" s="233"/>
      <c r="BH93" s="231" t="s">
        <v>190</v>
      </c>
      <c r="BI93" s="231"/>
      <c r="BJ93" s="231"/>
      <c r="BK93" s="114"/>
      <c r="BL93" s="236"/>
      <c r="BM93" s="214"/>
      <c r="BN93" s="214"/>
      <c r="BO93" s="214"/>
      <c r="BP93" s="214"/>
      <c r="BQ93" s="214"/>
      <c r="BR93" s="237"/>
      <c r="BS93" s="237"/>
      <c r="BT93" s="237"/>
      <c r="BU93" s="237"/>
      <c r="BV93" s="237"/>
      <c r="BW93" s="237"/>
      <c r="BX93" s="214"/>
      <c r="BY93" s="214"/>
      <c r="BZ93" s="215"/>
      <c r="CA93" s="238"/>
      <c r="CB93" s="238"/>
      <c r="CC93" s="238"/>
      <c r="CD93" s="238"/>
      <c r="CE93" s="238"/>
      <c r="CF93" s="385"/>
      <c r="CG93" s="385"/>
      <c r="CH93" s="385"/>
      <c r="CI93" s="385"/>
      <c r="CJ93" s="385"/>
      <c r="CK93" s="385"/>
      <c r="CL93" s="385"/>
      <c r="CM93" s="385"/>
      <c r="CN93" s="385"/>
      <c r="CO93" s="385"/>
      <c r="CP93" s="235"/>
      <c r="CQ93" s="235"/>
      <c r="CR93" s="235"/>
      <c r="CS93" s="14"/>
      <c r="CT93" s="5"/>
      <c r="CU93" s="5"/>
      <c r="CV93" s="5"/>
      <c r="CW93" s="5"/>
      <c r="CX93" s="5"/>
      <c r="CY93" s="5"/>
      <c r="CZ93" s="5"/>
      <c r="DA93" s="5"/>
      <c r="DB93" s="5"/>
      <c r="DC93" s="5"/>
      <c r="DD93" s="5"/>
      <c r="DE93" s="5"/>
      <c r="DF93" s="5"/>
      <c r="DG93" s="5"/>
      <c r="DH93" s="5"/>
      <c r="DI93" s="5"/>
      <c r="DJ93" s="5"/>
      <c r="DK93" s="5"/>
      <c r="DL93" s="5"/>
      <c r="DM93" s="5"/>
      <c r="DN93" s="5"/>
      <c r="DO93" s="7"/>
      <c r="DP93" s="5"/>
      <c r="DQ93" s="5"/>
    </row>
    <row r="94" spans="1:121" ht="8.1" customHeight="1" x14ac:dyDescent="0.15">
      <c r="A94" s="1"/>
      <c r="B94" s="1"/>
      <c r="C94" s="1"/>
      <c r="D94" s="1"/>
      <c r="E94" s="190"/>
      <c r="F94" s="190"/>
      <c r="G94" s="185"/>
      <c r="H94" s="185"/>
      <c r="I94" s="185"/>
      <c r="J94" s="185"/>
      <c r="K94" s="185"/>
      <c r="L94" s="185"/>
      <c r="M94" s="185"/>
      <c r="N94" s="211"/>
      <c r="O94" s="211"/>
      <c r="P94" s="211"/>
      <c r="Q94" s="211"/>
      <c r="R94" s="211"/>
      <c r="S94" s="211"/>
      <c r="T94" s="211"/>
      <c r="U94" s="211"/>
      <c r="V94" s="211"/>
      <c r="W94" s="211"/>
      <c r="X94" s="211"/>
      <c r="Y94" s="211"/>
      <c r="Z94" s="185"/>
      <c r="AA94" s="185"/>
      <c r="AB94" s="185"/>
      <c r="AC94" s="185"/>
      <c r="AD94" s="185"/>
      <c r="AE94" s="185"/>
      <c r="AF94" s="185"/>
      <c r="AG94" s="185"/>
      <c r="AH94" s="185"/>
      <c r="AI94" s="185"/>
      <c r="AJ94" s="185"/>
      <c r="AK94" s="185"/>
      <c r="AL94" s="185"/>
      <c r="AM94" s="185"/>
      <c r="AN94" s="115"/>
      <c r="AO94" s="116"/>
      <c r="AP94" s="116"/>
      <c r="AQ94" s="116"/>
      <c r="AR94" s="116"/>
      <c r="AS94" s="116"/>
      <c r="AT94" s="116"/>
      <c r="AU94" s="116"/>
      <c r="AV94" s="232"/>
      <c r="AW94" s="232"/>
      <c r="AX94" s="232"/>
      <c r="AY94" s="232"/>
      <c r="AZ94" s="232"/>
      <c r="BA94" s="232"/>
      <c r="BB94" s="234"/>
      <c r="BC94" s="234"/>
      <c r="BD94" s="234"/>
      <c r="BE94" s="234"/>
      <c r="BF94" s="234"/>
      <c r="BG94" s="234"/>
      <c r="BH94" s="232"/>
      <c r="BI94" s="232"/>
      <c r="BJ94" s="232"/>
      <c r="BK94" s="117"/>
      <c r="BL94" s="132"/>
      <c r="BM94" s="133"/>
      <c r="BN94" s="133"/>
      <c r="BO94" s="133"/>
      <c r="BP94" s="133"/>
      <c r="BQ94" s="133"/>
      <c r="BR94" s="148"/>
      <c r="BS94" s="148"/>
      <c r="BT94" s="148"/>
      <c r="BU94" s="148"/>
      <c r="BV94" s="148"/>
      <c r="BW94" s="149"/>
      <c r="BX94" s="133"/>
      <c r="BY94" s="133"/>
      <c r="BZ94" s="97"/>
      <c r="CA94" s="238"/>
      <c r="CB94" s="238"/>
      <c r="CC94" s="238"/>
      <c r="CD94" s="238"/>
      <c r="CE94" s="238"/>
      <c r="CF94" s="385"/>
      <c r="CG94" s="385"/>
      <c r="CH94" s="385"/>
      <c r="CI94" s="385"/>
      <c r="CJ94" s="385"/>
      <c r="CK94" s="385"/>
      <c r="CL94" s="385"/>
      <c r="CM94" s="385"/>
      <c r="CN94" s="385"/>
      <c r="CO94" s="385"/>
      <c r="CP94" s="235"/>
      <c r="CQ94" s="235"/>
      <c r="CR94" s="235"/>
      <c r="CS94" s="14"/>
      <c r="CT94" s="5"/>
      <c r="CU94" s="5"/>
      <c r="CV94" s="5"/>
      <c r="CW94" s="5"/>
      <c r="CX94" s="5"/>
      <c r="CY94" s="5"/>
      <c r="CZ94" s="5"/>
      <c r="DA94" s="5"/>
      <c r="DB94" s="5"/>
      <c r="DC94" s="5"/>
      <c r="DD94" s="5"/>
      <c r="DE94" s="5"/>
      <c r="DF94" s="5"/>
      <c r="DG94" s="5"/>
      <c r="DH94" s="5"/>
      <c r="DI94" s="5"/>
      <c r="DJ94" s="5"/>
      <c r="DK94" s="5"/>
      <c r="DL94" s="5"/>
      <c r="DM94" s="5"/>
      <c r="DN94" s="5"/>
      <c r="DO94" s="7"/>
      <c r="DP94" s="5"/>
      <c r="DQ94" s="5"/>
    </row>
    <row r="95" spans="1:121" ht="8.1" customHeight="1" x14ac:dyDescent="0.15">
      <c r="A95" s="1"/>
      <c r="B95" s="1"/>
      <c r="C95" s="1"/>
      <c r="D95" s="1"/>
      <c r="E95" s="190"/>
      <c r="F95" s="190"/>
      <c r="G95" s="185"/>
      <c r="H95" s="185"/>
      <c r="I95" s="185"/>
      <c r="J95" s="185"/>
      <c r="K95" s="185"/>
      <c r="L95" s="185"/>
      <c r="M95" s="185"/>
      <c r="N95" s="211"/>
      <c r="O95" s="211"/>
      <c r="P95" s="211"/>
      <c r="Q95" s="211"/>
      <c r="R95" s="211"/>
      <c r="S95" s="211"/>
      <c r="T95" s="211"/>
      <c r="U95" s="211"/>
      <c r="V95" s="211"/>
      <c r="W95" s="211"/>
      <c r="X95" s="211"/>
      <c r="Y95" s="211"/>
      <c r="Z95" s="185"/>
      <c r="AA95" s="185"/>
      <c r="AB95" s="185"/>
      <c r="AC95" s="185"/>
      <c r="AD95" s="185"/>
      <c r="AE95" s="185"/>
      <c r="AF95" s="185"/>
      <c r="AG95" s="185"/>
      <c r="AH95" s="185"/>
      <c r="AI95" s="185"/>
      <c r="AJ95" s="185"/>
      <c r="AK95" s="185"/>
      <c r="AL95" s="185"/>
      <c r="AM95" s="185"/>
      <c r="AN95" s="193" t="s">
        <v>261</v>
      </c>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5"/>
      <c r="BL95" s="66"/>
      <c r="BM95" s="131"/>
      <c r="BN95" s="131"/>
      <c r="BO95" s="131"/>
      <c r="BP95" s="131"/>
      <c r="BQ95" s="131"/>
      <c r="BR95" s="150"/>
      <c r="BS95" s="150"/>
      <c r="BT95" s="150"/>
      <c r="BU95" s="150"/>
      <c r="BV95" s="150"/>
      <c r="BW95" s="150"/>
      <c r="BX95" s="131"/>
      <c r="BY95" s="67"/>
      <c r="BZ95" s="68"/>
      <c r="CA95" s="385" t="str">
        <f>IF(OR(BB93="",OR(BR92="",BR96="?")),"",IF(BR96&gt;=(BR92+(BR92-BB93)),"〇",""))</f>
        <v/>
      </c>
      <c r="CB95" s="385"/>
      <c r="CC95" s="385"/>
      <c r="CD95" s="385"/>
      <c r="CE95" s="385"/>
      <c r="CF95" s="385" t="s">
        <v>123</v>
      </c>
      <c r="CG95" s="385"/>
      <c r="CH95" s="385"/>
      <c r="CI95" s="385"/>
      <c r="CJ95" s="385"/>
      <c r="CK95" s="385" t="str">
        <f>IF(OR(BB93="",OR(BR92="",BR96="?")),"",IF(BR96&lt;((BR92-BB93)+BR92),"〇",""))</f>
        <v/>
      </c>
      <c r="CL95" s="385"/>
      <c r="CM95" s="385"/>
      <c r="CN95" s="385"/>
      <c r="CO95" s="385"/>
      <c r="CP95" s="179" t="s">
        <v>280</v>
      </c>
      <c r="CQ95" s="179"/>
      <c r="CR95" s="179"/>
      <c r="CS95" s="14"/>
      <c r="CT95" s="5"/>
      <c r="CU95" s="5"/>
      <c r="CV95" s="5"/>
      <c r="CW95" s="5"/>
      <c r="CX95" s="5"/>
      <c r="CY95" s="5"/>
      <c r="CZ95" s="5"/>
      <c r="DA95" s="5"/>
      <c r="DB95" s="5"/>
      <c r="DC95" s="5"/>
      <c r="DD95" s="5"/>
      <c r="DE95" s="5"/>
      <c r="DF95" s="5"/>
      <c r="DG95" s="5"/>
      <c r="DH95" s="5"/>
      <c r="DI95" s="5"/>
      <c r="DJ95" s="5"/>
      <c r="DK95" s="5"/>
      <c r="DL95" s="5"/>
      <c r="DM95" s="5"/>
      <c r="DN95" s="5"/>
      <c r="DO95" s="5"/>
      <c r="DP95" s="5"/>
      <c r="DQ95" s="5"/>
    </row>
    <row r="96" spans="1:121" ht="8.1" customHeight="1" x14ac:dyDescent="0.15">
      <c r="A96" s="1"/>
      <c r="B96" s="1"/>
      <c r="C96" s="1"/>
      <c r="D96" s="1"/>
      <c r="E96" s="190"/>
      <c r="F96" s="190"/>
      <c r="G96" s="185"/>
      <c r="H96" s="185"/>
      <c r="I96" s="185"/>
      <c r="J96" s="185"/>
      <c r="K96" s="185"/>
      <c r="L96" s="185"/>
      <c r="M96" s="185"/>
      <c r="N96" s="211"/>
      <c r="O96" s="211"/>
      <c r="P96" s="211"/>
      <c r="Q96" s="211"/>
      <c r="R96" s="211"/>
      <c r="S96" s="211"/>
      <c r="T96" s="211"/>
      <c r="U96" s="211"/>
      <c r="V96" s="211"/>
      <c r="W96" s="211"/>
      <c r="X96" s="211"/>
      <c r="Y96" s="211"/>
      <c r="Z96" s="185"/>
      <c r="AA96" s="185"/>
      <c r="AB96" s="185"/>
      <c r="AC96" s="185"/>
      <c r="AD96" s="185"/>
      <c r="AE96" s="185"/>
      <c r="AF96" s="185"/>
      <c r="AG96" s="185"/>
      <c r="AH96" s="185"/>
      <c r="AI96" s="185"/>
      <c r="AJ96" s="185"/>
      <c r="AK96" s="185"/>
      <c r="AL96" s="185"/>
      <c r="AM96" s="185"/>
      <c r="AN96" s="180"/>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2"/>
      <c r="BL96" s="209" t="s">
        <v>262</v>
      </c>
      <c r="BM96" s="210"/>
      <c r="BN96" s="210"/>
      <c r="BO96" s="210"/>
      <c r="BP96" s="210"/>
      <c r="BQ96" s="210"/>
      <c r="BR96" s="213" t="str">
        <f>IF(BQ12="","?",VLOOKUP(BQ12,DE70:DF73,2,FALSE))</f>
        <v>?</v>
      </c>
      <c r="BS96" s="213"/>
      <c r="BT96" s="213"/>
      <c r="BU96" s="213"/>
      <c r="BV96" s="213"/>
      <c r="BW96" s="213"/>
      <c r="BX96" s="214" t="s">
        <v>190</v>
      </c>
      <c r="BY96" s="214"/>
      <c r="BZ96" s="215"/>
      <c r="CA96" s="385"/>
      <c r="CB96" s="385"/>
      <c r="CC96" s="385"/>
      <c r="CD96" s="385"/>
      <c r="CE96" s="385"/>
      <c r="CF96" s="385"/>
      <c r="CG96" s="385"/>
      <c r="CH96" s="385"/>
      <c r="CI96" s="385"/>
      <c r="CJ96" s="385"/>
      <c r="CK96" s="385"/>
      <c r="CL96" s="385"/>
      <c r="CM96" s="385"/>
      <c r="CN96" s="385"/>
      <c r="CO96" s="385"/>
      <c r="CP96" s="179"/>
      <c r="CQ96" s="179"/>
      <c r="CR96" s="179"/>
      <c r="CS96" s="14"/>
      <c r="CT96" s="5"/>
      <c r="CU96" s="5"/>
      <c r="CV96" s="5"/>
      <c r="CW96" s="5"/>
      <c r="CX96" s="5"/>
      <c r="CY96" s="5"/>
      <c r="CZ96" s="5"/>
      <c r="DA96" s="5"/>
      <c r="DB96" s="5"/>
      <c r="DC96" s="5"/>
      <c r="DD96" s="5"/>
      <c r="DE96" s="5"/>
      <c r="DF96" s="5"/>
      <c r="DG96" s="5"/>
      <c r="DH96" s="5"/>
      <c r="DI96" s="5"/>
      <c r="DJ96" s="5"/>
      <c r="DK96" s="5"/>
      <c r="DL96" s="5"/>
      <c r="DM96" s="5"/>
      <c r="DN96" s="5"/>
      <c r="DO96" s="5"/>
      <c r="DP96" s="5"/>
      <c r="DQ96" s="5"/>
    </row>
    <row r="97" spans="1:123" ht="8.1" customHeight="1" x14ac:dyDescent="0.15">
      <c r="A97" s="1"/>
      <c r="B97" s="1"/>
      <c r="C97" s="1"/>
      <c r="D97" s="1"/>
      <c r="E97" s="190"/>
      <c r="F97" s="190"/>
      <c r="G97" s="185"/>
      <c r="H97" s="185"/>
      <c r="I97" s="185"/>
      <c r="J97" s="185"/>
      <c r="K97" s="185"/>
      <c r="L97" s="185"/>
      <c r="M97" s="185"/>
      <c r="N97" s="211"/>
      <c r="O97" s="211"/>
      <c r="P97" s="211"/>
      <c r="Q97" s="211"/>
      <c r="R97" s="211"/>
      <c r="S97" s="211"/>
      <c r="T97" s="211"/>
      <c r="U97" s="211"/>
      <c r="V97" s="211"/>
      <c r="W97" s="211"/>
      <c r="X97" s="211"/>
      <c r="Y97" s="211"/>
      <c r="Z97" s="185"/>
      <c r="AA97" s="185"/>
      <c r="AB97" s="185"/>
      <c r="AC97" s="185"/>
      <c r="AD97" s="185"/>
      <c r="AE97" s="185"/>
      <c r="AF97" s="185"/>
      <c r="AG97" s="185"/>
      <c r="AH97" s="185"/>
      <c r="AI97" s="185"/>
      <c r="AJ97" s="185"/>
      <c r="AK97" s="185"/>
      <c r="AL97" s="185"/>
      <c r="AM97" s="185"/>
      <c r="AN97" s="180"/>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2"/>
      <c r="BL97" s="209"/>
      <c r="BM97" s="210"/>
      <c r="BN97" s="210"/>
      <c r="BO97" s="210"/>
      <c r="BP97" s="210"/>
      <c r="BQ97" s="210"/>
      <c r="BR97" s="213"/>
      <c r="BS97" s="213"/>
      <c r="BT97" s="213"/>
      <c r="BU97" s="213"/>
      <c r="BV97" s="213"/>
      <c r="BW97" s="213"/>
      <c r="BX97" s="214"/>
      <c r="BY97" s="214"/>
      <c r="BZ97" s="215"/>
      <c r="CA97" s="385"/>
      <c r="CB97" s="385"/>
      <c r="CC97" s="385"/>
      <c r="CD97" s="385"/>
      <c r="CE97" s="385"/>
      <c r="CF97" s="385"/>
      <c r="CG97" s="385"/>
      <c r="CH97" s="385"/>
      <c r="CI97" s="385"/>
      <c r="CJ97" s="385"/>
      <c r="CK97" s="385"/>
      <c r="CL97" s="385"/>
      <c r="CM97" s="385"/>
      <c r="CN97" s="385"/>
      <c r="CO97" s="385"/>
      <c r="CP97" s="179"/>
      <c r="CQ97" s="179"/>
      <c r="CR97" s="179"/>
      <c r="CS97" s="14"/>
      <c r="CT97" s="5"/>
      <c r="CU97" s="5"/>
      <c r="CV97" s="5"/>
      <c r="CW97" s="5"/>
      <c r="CX97" s="5"/>
      <c r="CY97" s="5"/>
      <c r="CZ97" s="5"/>
      <c r="DA97" s="5"/>
      <c r="DB97" s="5"/>
      <c r="DC97" s="5"/>
      <c r="DD97" s="5"/>
      <c r="DE97" s="5"/>
      <c r="DF97" s="5"/>
      <c r="DG97" s="5"/>
      <c r="DH97" s="5"/>
      <c r="DI97" s="5"/>
      <c r="DJ97" s="5"/>
      <c r="DK97" s="5"/>
      <c r="DL97" s="5"/>
      <c r="DM97" s="5"/>
      <c r="DN97" s="5"/>
      <c r="DO97" s="5"/>
      <c r="DP97" s="5"/>
      <c r="DQ97" s="5"/>
    </row>
    <row r="98" spans="1:123" ht="8.1" customHeight="1" x14ac:dyDescent="0.15">
      <c r="A98" s="1"/>
      <c r="B98" s="1"/>
      <c r="C98" s="1"/>
      <c r="D98" s="1"/>
      <c r="E98" s="190"/>
      <c r="F98" s="190"/>
      <c r="G98" s="185"/>
      <c r="H98" s="185"/>
      <c r="I98" s="185"/>
      <c r="J98" s="185"/>
      <c r="K98" s="185"/>
      <c r="L98" s="185"/>
      <c r="M98" s="185"/>
      <c r="N98" s="211"/>
      <c r="O98" s="211"/>
      <c r="P98" s="211"/>
      <c r="Q98" s="211"/>
      <c r="R98" s="211"/>
      <c r="S98" s="211"/>
      <c r="T98" s="211"/>
      <c r="U98" s="211"/>
      <c r="V98" s="211"/>
      <c r="W98" s="211"/>
      <c r="X98" s="211"/>
      <c r="Y98" s="211"/>
      <c r="Z98" s="185"/>
      <c r="AA98" s="185"/>
      <c r="AB98" s="185"/>
      <c r="AC98" s="185"/>
      <c r="AD98" s="185"/>
      <c r="AE98" s="185"/>
      <c r="AF98" s="185"/>
      <c r="AG98" s="185"/>
      <c r="AH98" s="185"/>
      <c r="AI98" s="185"/>
      <c r="AJ98" s="185"/>
      <c r="AK98" s="185"/>
      <c r="AL98" s="185"/>
      <c r="AM98" s="185"/>
      <c r="AN98" s="216"/>
      <c r="AO98" s="217"/>
      <c r="AP98" s="217"/>
      <c r="AQ98" s="217"/>
      <c r="AR98" s="217"/>
      <c r="AS98" s="217"/>
      <c r="AT98" s="217"/>
      <c r="AU98" s="217"/>
      <c r="AV98" s="217"/>
      <c r="AW98" s="217"/>
      <c r="AX98" s="217"/>
      <c r="AY98" s="217"/>
      <c r="AZ98" s="217"/>
      <c r="BA98" s="217"/>
      <c r="BB98" s="217"/>
      <c r="BC98" s="217"/>
      <c r="BD98" s="217"/>
      <c r="BE98" s="217"/>
      <c r="BF98" s="217"/>
      <c r="BG98" s="217"/>
      <c r="BH98" s="217"/>
      <c r="BI98" s="217"/>
      <c r="BJ98" s="217"/>
      <c r="BK98" s="218"/>
      <c r="BL98" s="75"/>
      <c r="BM98" s="76"/>
      <c r="BN98" s="76"/>
      <c r="BO98" s="76"/>
      <c r="BP98" s="76"/>
      <c r="BQ98" s="76"/>
      <c r="BR98" s="76"/>
      <c r="BS98" s="76"/>
      <c r="BT98" s="76"/>
      <c r="BU98" s="76"/>
      <c r="BV98" s="76"/>
      <c r="BW98" s="76"/>
      <c r="BX98" s="76"/>
      <c r="BY98" s="76"/>
      <c r="BZ98" s="77"/>
      <c r="CA98" s="385"/>
      <c r="CB98" s="385"/>
      <c r="CC98" s="385"/>
      <c r="CD98" s="385"/>
      <c r="CE98" s="385"/>
      <c r="CF98" s="385"/>
      <c r="CG98" s="385"/>
      <c r="CH98" s="385"/>
      <c r="CI98" s="385"/>
      <c r="CJ98" s="385"/>
      <c r="CK98" s="385"/>
      <c r="CL98" s="385"/>
      <c r="CM98" s="385"/>
      <c r="CN98" s="385"/>
      <c r="CO98" s="385"/>
      <c r="CP98" s="179"/>
      <c r="CQ98" s="179"/>
      <c r="CR98" s="179"/>
      <c r="CS98" s="14"/>
      <c r="CT98" s="5"/>
      <c r="CU98" s="5"/>
      <c r="CV98" s="5"/>
      <c r="CW98" s="5"/>
      <c r="CX98" s="5"/>
      <c r="CY98" s="5"/>
      <c r="CZ98" s="5"/>
      <c r="DA98" s="5"/>
      <c r="DB98" s="5"/>
      <c r="DC98" s="5"/>
      <c r="DD98" s="5"/>
      <c r="DE98" s="5"/>
      <c r="DF98" s="5"/>
      <c r="DG98" s="5"/>
      <c r="DH98" s="5"/>
      <c r="DI98" s="5"/>
      <c r="DJ98" s="5"/>
      <c r="DK98" s="5"/>
      <c r="DL98" s="5"/>
      <c r="DM98" s="5"/>
      <c r="DN98" s="5"/>
      <c r="DO98" s="5"/>
      <c r="DP98" s="5"/>
      <c r="DQ98" s="5"/>
    </row>
    <row r="99" spans="1:123" ht="8.1" customHeight="1" x14ac:dyDescent="0.15">
      <c r="A99" s="1"/>
      <c r="B99" s="1"/>
      <c r="C99" s="1"/>
      <c r="D99" s="1"/>
      <c r="E99" s="190" t="s">
        <v>263</v>
      </c>
      <c r="F99" s="190"/>
      <c r="G99" s="184" t="s">
        <v>264</v>
      </c>
      <c r="H99" s="184"/>
      <c r="I99" s="184"/>
      <c r="J99" s="184"/>
      <c r="K99" s="184"/>
      <c r="L99" s="184"/>
      <c r="M99" s="184"/>
      <c r="N99" s="184" t="s">
        <v>265</v>
      </c>
      <c r="O99" s="184"/>
      <c r="P99" s="184"/>
      <c r="Q99" s="184"/>
      <c r="R99" s="184"/>
      <c r="S99" s="184"/>
      <c r="T99" s="184"/>
      <c r="U99" s="184"/>
      <c r="V99" s="184"/>
      <c r="W99" s="184"/>
      <c r="X99" s="184"/>
      <c r="Y99" s="184"/>
      <c r="Z99" s="184" t="s">
        <v>120</v>
      </c>
      <c r="AA99" s="184"/>
      <c r="AB99" s="184"/>
      <c r="AC99" s="184"/>
      <c r="AD99" s="184"/>
      <c r="AE99" s="184"/>
      <c r="AF99" s="184"/>
      <c r="AG99" s="184"/>
      <c r="AH99" s="184"/>
      <c r="AI99" s="184"/>
      <c r="AJ99" s="184"/>
      <c r="AK99" s="184"/>
      <c r="AL99" s="184"/>
      <c r="AM99" s="184"/>
      <c r="AN99" s="193" t="s">
        <v>266</v>
      </c>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5"/>
      <c r="BL99" s="196"/>
      <c r="BM99" s="197"/>
      <c r="BN99" s="197"/>
      <c r="BO99" s="197"/>
      <c r="BP99" s="197"/>
      <c r="BQ99" s="197"/>
      <c r="BR99" s="197"/>
      <c r="BS99" s="197"/>
      <c r="BT99" s="197"/>
      <c r="BU99" s="197"/>
      <c r="BV99" s="197"/>
      <c r="BW99" s="197"/>
      <c r="BX99" s="197"/>
      <c r="BY99" s="197"/>
      <c r="BZ99" s="198"/>
      <c r="CA99" s="388" t="str">
        <f>IF(BL99="検査対象外項目","ー","")</f>
        <v/>
      </c>
      <c r="CB99" s="388"/>
      <c r="CC99" s="388"/>
      <c r="CD99" s="388"/>
      <c r="CE99" s="388"/>
      <c r="CF99" s="387" t="s">
        <v>20</v>
      </c>
      <c r="CG99" s="387"/>
      <c r="CH99" s="387"/>
      <c r="CI99" s="387"/>
      <c r="CJ99" s="387"/>
      <c r="CK99" s="388" t="str">
        <f>IF(BL99="検査対象外項目","ー","")</f>
        <v/>
      </c>
      <c r="CL99" s="388"/>
      <c r="CM99" s="388"/>
      <c r="CN99" s="388"/>
      <c r="CO99" s="388"/>
      <c r="CP99" s="179" t="s">
        <v>300</v>
      </c>
      <c r="CQ99" s="179"/>
      <c r="CR99" s="179"/>
      <c r="CS99" s="14"/>
      <c r="CT99" s="5"/>
      <c r="CU99" s="5"/>
      <c r="CV99" s="5"/>
      <c r="CW99" s="5"/>
      <c r="CX99" s="5"/>
      <c r="CY99" s="5"/>
      <c r="CZ99" s="5"/>
      <c r="DA99" s="5"/>
      <c r="DB99" s="5"/>
      <c r="DC99" s="5"/>
      <c r="DD99" s="5"/>
      <c r="DE99" s="5"/>
      <c r="DF99" s="5"/>
      <c r="DG99" s="5"/>
      <c r="DH99" s="5"/>
      <c r="DI99" s="5"/>
      <c r="DJ99" s="5"/>
      <c r="DK99" s="5"/>
      <c r="DL99" s="5"/>
      <c r="DM99" s="5"/>
      <c r="DN99" s="5"/>
      <c r="DO99" s="5"/>
      <c r="DP99" s="5"/>
      <c r="DQ99" s="5"/>
    </row>
    <row r="100" spans="1:123" ht="8.1" customHeight="1" x14ac:dyDescent="0.15">
      <c r="A100" s="1"/>
      <c r="B100" s="1"/>
      <c r="C100" s="1"/>
      <c r="D100" s="1"/>
      <c r="E100" s="190"/>
      <c r="F100" s="190"/>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0"/>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2"/>
      <c r="BL100" s="199"/>
      <c r="BM100" s="200"/>
      <c r="BN100" s="200"/>
      <c r="BO100" s="200"/>
      <c r="BP100" s="200"/>
      <c r="BQ100" s="200"/>
      <c r="BR100" s="200"/>
      <c r="BS100" s="200"/>
      <c r="BT100" s="200"/>
      <c r="BU100" s="200"/>
      <c r="BV100" s="200"/>
      <c r="BW100" s="200"/>
      <c r="BX100" s="200"/>
      <c r="BY100" s="200"/>
      <c r="BZ100" s="201"/>
      <c r="CA100" s="388"/>
      <c r="CB100" s="388"/>
      <c r="CC100" s="388"/>
      <c r="CD100" s="388"/>
      <c r="CE100" s="388"/>
      <c r="CF100" s="387"/>
      <c r="CG100" s="387"/>
      <c r="CH100" s="387"/>
      <c r="CI100" s="387"/>
      <c r="CJ100" s="387"/>
      <c r="CK100" s="388"/>
      <c r="CL100" s="388"/>
      <c r="CM100" s="388"/>
      <c r="CN100" s="388"/>
      <c r="CO100" s="388"/>
      <c r="CP100" s="179"/>
      <c r="CQ100" s="179"/>
      <c r="CR100" s="179"/>
      <c r="CS100" s="14"/>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row>
    <row r="101" spans="1:123" ht="8.1" customHeight="1" x14ac:dyDescent="0.15">
      <c r="A101" s="1"/>
      <c r="B101" s="1"/>
      <c r="C101" s="1"/>
      <c r="D101" s="1"/>
      <c r="E101" s="190"/>
      <c r="F101" s="190"/>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0" t="s">
        <v>267</v>
      </c>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c r="BI101" s="181"/>
      <c r="BJ101" s="181"/>
      <c r="BK101" s="182"/>
      <c r="BL101" s="199"/>
      <c r="BM101" s="200"/>
      <c r="BN101" s="200"/>
      <c r="BO101" s="200"/>
      <c r="BP101" s="200"/>
      <c r="BQ101" s="200"/>
      <c r="BR101" s="200"/>
      <c r="BS101" s="200"/>
      <c r="BT101" s="200"/>
      <c r="BU101" s="200"/>
      <c r="BV101" s="200"/>
      <c r="BW101" s="200"/>
      <c r="BX101" s="200"/>
      <c r="BY101" s="200"/>
      <c r="BZ101" s="201"/>
      <c r="CA101" s="388"/>
      <c r="CB101" s="388"/>
      <c r="CC101" s="388"/>
      <c r="CD101" s="388"/>
      <c r="CE101" s="388"/>
      <c r="CF101" s="387"/>
      <c r="CG101" s="387"/>
      <c r="CH101" s="387"/>
      <c r="CI101" s="387"/>
      <c r="CJ101" s="387"/>
      <c r="CK101" s="388"/>
      <c r="CL101" s="388"/>
      <c r="CM101" s="388"/>
      <c r="CN101" s="388"/>
      <c r="CO101" s="388"/>
      <c r="CP101" s="179"/>
      <c r="CQ101" s="179"/>
      <c r="CR101" s="179"/>
      <c r="CS101" s="14"/>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row>
    <row r="102" spans="1:123" ht="8.1" customHeight="1" x14ac:dyDescent="0.15">
      <c r="A102" s="1"/>
      <c r="B102" s="1"/>
      <c r="C102" s="1"/>
      <c r="D102" s="1"/>
      <c r="E102" s="190"/>
      <c r="F102" s="190"/>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0"/>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1"/>
      <c r="BK102" s="182"/>
      <c r="BL102" s="199"/>
      <c r="BM102" s="200"/>
      <c r="BN102" s="200"/>
      <c r="BO102" s="200"/>
      <c r="BP102" s="200"/>
      <c r="BQ102" s="200"/>
      <c r="BR102" s="200"/>
      <c r="BS102" s="200"/>
      <c r="BT102" s="200"/>
      <c r="BU102" s="200"/>
      <c r="BV102" s="200"/>
      <c r="BW102" s="200"/>
      <c r="BX102" s="200"/>
      <c r="BY102" s="200"/>
      <c r="BZ102" s="201"/>
      <c r="CA102" s="388"/>
      <c r="CB102" s="388"/>
      <c r="CC102" s="388"/>
      <c r="CD102" s="388"/>
      <c r="CE102" s="388"/>
      <c r="CF102" s="387"/>
      <c r="CG102" s="387"/>
      <c r="CH102" s="387"/>
      <c r="CI102" s="387"/>
      <c r="CJ102" s="387"/>
      <c r="CK102" s="388"/>
      <c r="CL102" s="388"/>
      <c r="CM102" s="388"/>
      <c r="CN102" s="388"/>
      <c r="CO102" s="388"/>
      <c r="CP102" s="179"/>
      <c r="CQ102" s="179"/>
      <c r="CR102" s="179"/>
      <c r="CS102" s="14"/>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row>
    <row r="103" spans="1:123" ht="8.1" customHeight="1" x14ac:dyDescent="0.15">
      <c r="A103" s="1"/>
      <c r="B103" s="1"/>
      <c r="C103" s="1"/>
      <c r="D103" s="1"/>
      <c r="E103" s="191"/>
      <c r="F103" s="191"/>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15"/>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7"/>
      <c r="BL103" s="202"/>
      <c r="BM103" s="203"/>
      <c r="BN103" s="203"/>
      <c r="BO103" s="203"/>
      <c r="BP103" s="203"/>
      <c r="BQ103" s="203"/>
      <c r="BR103" s="203"/>
      <c r="BS103" s="203"/>
      <c r="BT103" s="203"/>
      <c r="BU103" s="203"/>
      <c r="BV103" s="203"/>
      <c r="BW103" s="203"/>
      <c r="BX103" s="203"/>
      <c r="BY103" s="203"/>
      <c r="BZ103" s="204"/>
      <c r="CA103" s="389"/>
      <c r="CB103" s="389"/>
      <c r="CC103" s="389"/>
      <c r="CD103" s="389"/>
      <c r="CE103" s="389"/>
      <c r="CF103" s="390"/>
      <c r="CG103" s="390"/>
      <c r="CH103" s="390"/>
      <c r="CI103" s="390"/>
      <c r="CJ103" s="390"/>
      <c r="CK103" s="389"/>
      <c r="CL103" s="389"/>
      <c r="CM103" s="389"/>
      <c r="CN103" s="389"/>
      <c r="CO103" s="389"/>
      <c r="CP103" s="179"/>
      <c r="CQ103" s="179"/>
      <c r="CR103" s="179"/>
      <c r="CS103" s="14"/>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row>
    <row r="104" spans="1:123" ht="8.1" customHeight="1" x14ac:dyDescent="0.15">
      <c r="A104" s="1"/>
      <c r="B104" s="1"/>
      <c r="C104" s="1"/>
      <c r="D104" s="1"/>
      <c r="E104" s="183" t="s">
        <v>268</v>
      </c>
      <c r="F104" s="183"/>
      <c r="G104" s="184" t="s">
        <v>269</v>
      </c>
      <c r="H104" s="184"/>
      <c r="I104" s="184"/>
      <c r="J104" s="184"/>
      <c r="K104" s="184"/>
      <c r="L104" s="184"/>
      <c r="M104" s="184"/>
      <c r="N104" s="184" t="s">
        <v>270</v>
      </c>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4"/>
      <c r="AY104" s="184"/>
      <c r="AZ104" s="184"/>
      <c r="BA104" s="184"/>
      <c r="BB104" s="184"/>
      <c r="BC104" s="184"/>
      <c r="BD104" s="184"/>
      <c r="BE104" s="184"/>
      <c r="BF104" s="184"/>
      <c r="BG104" s="184"/>
      <c r="BH104" s="184"/>
      <c r="BI104" s="184"/>
      <c r="BJ104" s="184"/>
      <c r="BK104" s="184"/>
      <c r="BL104" s="184"/>
      <c r="BM104" s="184"/>
      <c r="BN104" s="184"/>
      <c r="BO104" s="184"/>
      <c r="BP104" s="184"/>
      <c r="BQ104" s="184"/>
      <c r="BR104" s="184"/>
      <c r="BS104" s="184"/>
      <c r="BT104" s="184"/>
      <c r="BU104" s="184"/>
      <c r="BV104" s="184"/>
      <c r="BW104" s="184"/>
      <c r="BX104" s="184"/>
      <c r="BY104" s="184"/>
      <c r="BZ104" s="184"/>
      <c r="CA104" s="184"/>
      <c r="CB104" s="184"/>
      <c r="CC104" s="184"/>
      <c r="CD104" s="184"/>
      <c r="CE104" s="184"/>
      <c r="CF104" s="184"/>
      <c r="CG104" s="184"/>
      <c r="CH104" s="184"/>
      <c r="CI104" s="184"/>
      <c r="CJ104" s="184"/>
      <c r="CK104" s="184"/>
      <c r="CL104" s="184"/>
      <c r="CM104" s="184"/>
      <c r="CN104" s="184"/>
      <c r="CO104" s="184"/>
      <c r="CP104" s="40"/>
      <c r="CQ104" s="40"/>
      <c r="CR104" s="40"/>
      <c r="CS104" s="14"/>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7"/>
      <c r="DR104" s="99"/>
      <c r="DS104" s="99"/>
    </row>
    <row r="105" spans="1:123" ht="8.1" customHeight="1" x14ac:dyDescent="0.15">
      <c r="A105" s="1"/>
      <c r="B105" s="1"/>
      <c r="C105" s="1"/>
      <c r="D105" s="1"/>
      <c r="E105" s="183"/>
      <c r="F105" s="183"/>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c r="BF105" s="184"/>
      <c r="BG105" s="184"/>
      <c r="BH105" s="184"/>
      <c r="BI105" s="184"/>
      <c r="BJ105" s="184"/>
      <c r="BK105" s="184"/>
      <c r="BL105" s="184"/>
      <c r="BM105" s="184"/>
      <c r="BN105" s="184"/>
      <c r="BO105" s="184"/>
      <c r="BP105" s="184"/>
      <c r="BQ105" s="184"/>
      <c r="BR105" s="184"/>
      <c r="BS105" s="184"/>
      <c r="BT105" s="184"/>
      <c r="BU105" s="184"/>
      <c r="BV105" s="184"/>
      <c r="BW105" s="184"/>
      <c r="BX105" s="184"/>
      <c r="BY105" s="184"/>
      <c r="BZ105" s="184"/>
      <c r="CA105" s="184"/>
      <c r="CB105" s="184"/>
      <c r="CC105" s="184"/>
      <c r="CD105" s="184"/>
      <c r="CE105" s="184"/>
      <c r="CF105" s="184"/>
      <c r="CG105" s="184"/>
      <c r="CH105" s="184"/>
      <c r="CI105" s="184"/>
      <c r="CJ105" s="184"/>
      <c r="CK105" s="184"/>
      <c r="CL105" s="184"/>
      <c r="CM105" s="184"/>
      <c r="CN105" s="184"/>
      <c r="CO105" s="184"/>
      <c r="CP105" s="40"/>
      <c r="CQ105" s="40"/>
      <c r="CR105" s="40"/>
      <c r="CS105" s="14"/>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7"/>
      <c r="DR105" s="99"/>
      <c r="DS105" s="99"/>
    </row>
    <row r="106" spans="1:123" ht="8.1" customHeight="1" x14ac:dyDescent="0.15">
      <c r="A106" s="1"/>
      <c r="B106" s="1"/>
      <c r="C106" s="1"/>
      <c r="D106" s="1"/>
      <c r="E106" s="183"/>
      <c r="F106" s="183"/>
      <c r="G106" s="185" t="s">
        <v>271</v>
      </c>
      <c r="H106" s="185"/>
      <c r="I106" s="185"/>
      <c r="J106" s="185"/>
      <c r="K106" s="185"/>
      <c r="L106" s="185"/>
      <c r="M106" s="185"/>
      <c r="N106" s="185" t="s">
        <v>272</v>
      </c>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c r="BE106" s="185"/>
      <c r="BF106" s="185"/>
      <c r="BG106" s="185"/>
      <c r="BH106" s="185"/>
      <c r="BI106" s="185"/>
      <c r="BJ106" s="185"/>
      <c r="BK106" s="185"/>
      <c r="BL106" s="185"/>
      <c r="BM106" s="185"/>
      <c r="BN106" s="185"/>
      <c r="BO106" s="185"/>
      <c r="BP106" s="185"/>
      <c r="BQ106" s="185"/>
      <c r="BR106" s="185"/>
      <c r="BS106" s="185"/>
      <c r="BT106" s="185"/>
      <c r="BU106" s="185"/>
      <c r="BV106" s="185"/>
      <c r="BW106" s="185"/>
      <c r="BX106" s="185"/>
      <c r="BY106" s="185"/>
      <c r="BZ106" s="185"/>
      <c r="CA106" s="185"/>
      <c r="CB106" s="185"/>
      <c r="CC106" s="185"/>
      <c r="CD106" s="185"/>
      <c r="CE106" s="185"/>
      <c r="CF106" s="185"/>
      <c r="CG106" s="185"/>
      <c r="CH106" s="185"/>
      <c r="CI106" s="185"/>
      <c r="CJ106" s="185"/>
      <c r="CK106" s="185"/>
      <c r="CL106" s="185"/>
      <c r="CM106" s="185"/>
      <c r="CN106" s="185"/>
      <c r="CO106" s="185"/>
      <c r="CP106" s="40"/>
      <c r="CQ106" s="40"/>
      <c r="CR106" s="40"/>
      <c r="CS106" s="14"/>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7"/>
      <c r="DR106" s="99"/>
      <c r="DS106" s="99"/>
    </row>
    <row r="107" spans="1:123" ht="8.1" customHeight="1" x14ac:dyDescent="0.15">
      <c r="A107" s="1"/>
      <c r="B107" s="1"/>
      <c r="C107" s="1"/>
      <c r="D107" s="1"/>
      <c r="E107" s="183"/>
      <c r="F107" s="183"/>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c r="BE107" s="185"/>
      <c r="BF107" s="185"/>
      <c r="BG107" s="185"/>
      <c r="BH107" s="185"/>
      <c r="BI107" s="185"/>
      <c r="BJ107" s="185"/>
      <c r="BK107" s="185"/>
      <c r="BL107" s="185"/>
      <c r="BM107" s="185"/>
      <c r="BN107" s="185"/>
      <c r="BO107" s="185"/>
      <c r="BP107" s="185"/>
      <c r="BQ107" s="185"/>
      <c r="BR107" s="185"/>
      <c r="BS107" s="185"/>
      <c r="BT107" s="185"/>
      <c r="BU107" s="185"/>
      <c r="BV107" s="185"/>
      <c r="BW107" s="185"/>
      <c r="BX107" s="185"/>
      <c r="BY107" s="185"/>
      <c r="BZ107" s="185"/>
      <c r="CA107" s="185"/>
      <c r="CB107" s="185"/>
      <c r="CC107" s="185"/>
      <c r="CD107" s="185"/>
      <c r="CE107" s="185"/>
      <c r="CF107" s="185"/>
      <c r="CG107" s="185"/>
      <c r="CH107" s="185"/>
      <c r="CI107" s="185"/>
      <c r="CJ107" s="185"/>
      <c r="CK107" s="185"/>
      <c r="CL107" s="185"/>
      <c r="CM107" s="185"/>
      <c r="CN107" s="185"/>
      <c r="CO107" s="185"/>
      <c r="CP107" s="40"/>
      <c r="CQ107" s="40"/>
      <c r="CR107" s="40"/>
      <c r="CS107" s="14"/>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7"/>
      <c r="DR107" s="99"/>
      <c r="DS107" s="99"/>
    </row>
    <row r="108" spans="1:123" ht="8.1" customHeight="1" x14ac:dyDescent="0.15">
      <c r="A108" s="1"/>
      <c r="B108" s="1"/>
      <c r="C108" s="1"/>
      <c r="D108" s="1"/>
      <c r="E108" s="183"/>
      <c r="F108" s="183"/>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5"/>
      <c r="BF108" s="185"/>
      <c r="BG108" s="185"/>
      <c r="BH108" s="185"/>
      <c r="BI108" s="185"/>
      <c r="BJ108" s="185"/>
      <c r="BK108" s="185"/>
      <c r="BL108" s="185"/>
      <c r="BM108" s="185"/>
      <c r="BN108" s="185"/>
      <c r="BO108" s="185"/>
      <c r="BP108" s="185"/>
      <c r="BQ108" s="185"/>
      <c r="BR108" s="185"/>
      <c r="BS108" s="185"/>
      <c r="BT108" s="185"/>
      <c r="BU108" s="185"/>
      <c r="BV108" s="185"/>
      <c r="BW108" s="185"/>
      <c r="BX108" s="185"/>
      <c r="BY108" s="185"/>
      <c r="BZ108" s="185"/>
      <c r="CA108" s="185"/>
      <c r="CB108" s="185"/>
      <c r="CC108" s="185"/>
      <c r="CD108" s="185"/>
      <c r="CE108" s="185"/>
      <c r="CF108" s="185"/>
      <c r="CG108" s="185"/>
      <c r="CH108" s="185"/>
      <c r="CI108" s="185"/>
      <c r="CJ108" s="185"/>
      <c r="CK108" s="185"/>
      <c r="CL108" s="185"/>
      <c r="CM108" s="185"/>
      <c r="CN108" s="185"/>
      <c r="CO108" s="185"/>
      <c r="CP108" s="135"/>
      <c r="CQ108" s="135"/>
      <c r="CR108" s="135"/>
      <c r="CS108" s="14"/>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row>
    <row r="109" spans="1:123" ht="8.1" customHeight="1" x14ac:dyDescent="0.15">
      <c r="A109" s="1"/>
      <c r="B109" s="1"/>
      <c r="C109" s="1"/>
      <c r="D109" s="1"/>
      <c r="E109" s="183"/>
      <c r="F109" s="183"/>
      <c r="G109" s="205" t="s">
        <v>273</v>
      </c>
      <c r="H109" s="205"/>
      <c r="I109" s="205"/>
      <c r="J109" s="205"/>
      <c r="K109" s="205"/>
      <c r="L109" s="205"/>
      <c r="M109" s="205"/>
      <c r="N109" s="205" t="s">
        <v>274</v>
      </c>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s="205"/>
      <c r="BX109" s="205"/>
      <c r="BY109" s="205"/>
      <c r="BZ109" s="205"/>
      <c r="CA109" s="205"/>
      <c r="CB109" s="205"/>
      <c r="CC109" s="205"/>
      <c r="CD109" s="205"/>
      <c r="CE109" s="205"/>
      <c r="CF109" s="205"/>
      <c r="CG109" s="205"/>
      <c r="CH109" s="205"/>
      <c r="CI109" s="205"/>
      <c r="CJ109" s="205"/>
      <c r="CK109" s="205"/>
      <c r="CL109" s="205"/>
      <c r="CM109" s="205"/>
      <c r="CN109" s="205"/>
      <c r="CO109" s="205"/>
      <c r="CP109" s="135"/>
      <c r="CQ109" s="135"/>
      <c r="CR109" s="135"/>
      <c r="CS109" s="14"/>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row>
    <row r="110" spans="1:123" ht="8.1" customHeight="1" x14ac:dyDescent="0.15">
      <c r="A110" s="1"/>
      <c r="B110" s="1"/>
      <c r="C110" s="1"/>
      <c r="D110" s="1"/>
      <c r="E110" s="183"/>
      <c r="F110" s="183"/>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c r="BC110" s="205"/>
      <c r="BD110" s="205"/>
      <c r="BE110" s="205"/>
      <c r="BF110" s="205"/>
      <c r="BG110" s="205"/>
      <c r="BH110" s="205"/>
      <c r="BI110" s="205"/>
      <c r="BJ110" s="205"/>
      <c r="BK110" s="205"/>
      <c r="BL110" s="205"/>
      <c r="BM110" s="205"/>
      <c r="BN110" s="205"/>
      <c r="BO110" s="205"/>
      <c r="BP110" s="205"/>
      <c r="BQ110" s="205"/>
      <c r="BR110" s="205"/>
      <c r="BS110" s="205"/>
      <c r="BT110" s="205"/>
      <c r="BU110" s="205"/>
      <c r="BV110" s="205"/>
      <c r="BW110" s="205"/>
      <c r="BX110" s="205"/>
      <c r="BY110" s="205"/>
      <c r="BZ110" s="205"/>
      <c r="CA110" s="205"/>
      <c r="CB110" s="205"/>
      <c r="CC110" s="205"/>
      <c r="CD110" s="205"/>
      <c r="CE110" s="205"/>
      <c r="CF110" s="205"/>
      <c r="CG110" s="205"/>
      <c r="CH110" s="205"/>
      <c r="CI110" s="205"/>
      <c r="CJ110" s="205"/>
      <c r="CK110" s="205"/>
      <c r="CL110" s="205"/>
      <c r="CM110" s="205"/>
      <c r="CN110" s="205"/>
      <c r="CO110" s="205"/>
      <c r="CP110" s="135"/>
      <c r="CQ110" s="135"/>
      <c r="CR110" s="135"/>
      <c r="CS110" s="14"/>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row>
    <row r="111" spans="1:123" ht="8.1" customHeight="1" x14ac:dyDescent="0.15">
      <c r="A111" s="1"/>
      <c r="B111" s="1"/>
      <c r="C111" s="1"/>
      <c r="D111" s="1"/>
      <c r="E111" s="183"/>
      <c r="F111" s="183"/>
      <c r="G111" s="185" t="s">
        <v>275</v>
      </c>
      <c r="H111" s="185"/>
      <c r="I111" s="185"/>
      <c r="J111" s="185"/>
      <c r="K111" s="185"/>
      <c r="L111" s="185"/>
      <c r="M111" s="185"/>
      <c r="N111" s="211" t="s">
        <v>276</v>
      </c>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211"/>
      <c r="CO111" s="211"/>
      <c r="CP111" s="135"/>
      <c r="CQ111" s="135"/>
      <c r="CR111" s="135"/>
      <c r="CS111" s="14"/>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row>
    <row r="112" spans="1:123" ht="8.1" customHeight="1" x14ac:dyDescent="0.15">
      <c r="A112" s="1"/>
      <c r="B112" s="1"/>
      <c r="C112" s="1"/>
      <c r="D112" s="1"/>
      <c r="E112" s="183"/>
      <c r="F112" s="183"/>
      <c r="G112" s="185"/>
      <c r="H112" s="185"/>
      <c r="I112" s="185"/>
      <c r="J112" s="185"/>
      <c r="K112" s="185"/>
      <c r="L112" s="185"/>
      <c r="M112" s="185"/>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c r="CF112" s="211"/>
      <c r="CG112" s="211"/>
      <c r="CH112" s="211"/>
      <c r="CI112" s="211"/>
      <c r="CJ112" s="211"/>
      <c r="CK112" s="211"/>
      <c r="CL112" s="211"/>
      <c r="CM112" s="211"/>
      <c r="CN112" s="211"/>
      <c r="CO112" s="211"/>
      <c r="CP112" s="135"/>
      <c r="CQ112" s="135"/>
      <c r="CR112" s="135"/>
      <c r="CS112" s="14"/>
      <c r="CT112" s="5"/>
      <c r="CU112" s="5"/>
      <c r="CV112" s="5"/>
      <c r="CW112" s="5"/>
      <c r="CX112" s="5"/>
      <c r="CY112" s="5"/>
      <c r="CZ112" s="5"/>
      <c r="DA112" s="5"/>
      <c r="DB112" s="5"/>
      <c r="DC112" s="5"/>
      <c r="DD112" s="5"/>
      <c r="DE112" s="5"/>
      <c r="DF112" s="5"/>
      <c r="DG112" s="5"/>
      <c r="DH112" s="5"/>
      <c r="DI112" s="5"/>
      <c r="DJ112" s="5"/>
      <c r="DK112" s="5"/>
      <c r="DL112" s="5"/>
      <c r="DM112" s="5"/>
      <c r="DN112" s="5"/>
      <c r="DO112" s="7"/>
      <c r="DP112" s="5"/>
      <c r="DQ112" s="5"/>
    </row>
    <row r="113" spans="1:123" ht="8.1" customHeight="1" x14ac:dyDescent="0.15">
      <c r="A113" s="1"/>
      <c r="B113" s="1"/>
      <c r="C113" s="1"/>
      <c r="D113" s="1"/>
      <c r="E113" s="183"/>
      <c r="F113" s="183"/>
      <c r="G113" s="185"/>
      <c r="H113" s="185"/>
      <c r="I113" s="185"/>
      <c r="J113" s="185"/>
      <c r="K113" s="185"/>
      <c r="L113" s="185"/>
      <c r="M113" s="185"/>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c r="CF113" s="211"/>
      <c r="CG113" s="211"/>
      <c r="CH113" s="211"/>
      <c r="CI113" s="211"/>
      <c r="CJ113" s="211"/>
      <c r="CK113" s="211"/>
      <c r="CL113" s="211"/>
      <c r="CM113" s="211"/>
      <c r="CN113" s="211"/>
      <c r="CO113" s="211"/>
      <c r="CP113" s="135"/>
      <c r="CQ113" s="135"/>
      <c r="CR113" s="135"/>
      <c r="CS113" s="14"/>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row>
    <row r="114" spans="1:123" ht="8.1" customHeight="1" x14ac:dyDescent="0.15">
      <c r="A114" s="1"/>
      <c r="B114" s="1"/>
      <c r="C114" s="1"/>
      <c r="D114" s="1"/>
      <c r="E114" s="183"/>
      <c r="F114" s="183"/>
      <c r="G114" s="205" t="s">
        <v>277</v>
      </c>
      <c r="H114" s="205"/>
      <c r="I114" s="205"/>
      <c r="J114" s="205"/>
      <c r="K114" s="205"/>
      <c r="L114" s="205"/>
      <c r="M114" s="205"/>
      <c r="N114" s="205" t="s">
        <v>278</v>
      </c>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5"/>
      <c r="BV114" s="205"/>
      <c r="BW114" s="205"/>
      <c r="BX114" s="205"/>
      <c r="BY114" s="205"/>
      <c r="BZ114" s="205"/>
      <c r="CA114" s="205"/>
      <c r="CB114" s="205"/>
      <c r="CC114" s="205"/>
      <c r="CD114" s="205"/>
      <c r="CE114" s="205"/>
      <c r="CF114" s="205"/>
      <c r="CG114" s="205"/>
      <c r="CH114" s="205"/>
      <c r="CI114" s="205"/>
      <c r="CJ114" s="205"/>
      <c r="CK114" s="205"/>
      <c r="CL114" s="205"/>
      <c r="CM114" s="205"/>
      <c r="CN114" s="205"/>
      <c r="CO114" s="205"/>
      <c r="CP114" s="135"/>
      <c r="CQ114" s="135"/>
      <c r="CR114" s="135"/>
      <c r="CS114" s="14"/>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row>
    <row r="115" spans="1:123" ht="8.1" customHeight="1" x14ac:dyDescent="0.15">
      <c r="A115" s="1"/>
      <c r="B115" s="1"/>
      <c r="C115" s="1"/>
      <c r="D115" s="1"/>
      <c r="E115" s="183"/>
      <c r="F115" s="183"/>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c r="BC115" s="205"/>
      <c r="BD115" s="205"/>
      <c r="BE115" s="205"/>
      <c r="BF115" s="205"/>
      <c r="BG115" s="205"/>
      <c r="BH115" s="205"/>
      <c r="BI115" s="205"/>
      <c r="BJ115" s="205"/>
      <c r="BK115" s="205"/>
      <c r="BL115" s="205"/>
      <c r="BM115" s="205"/>
      <c r="BN115" s="205"/>
      <c r="BO115" s="205"/>
      <c r="BP115" s="205"/>
      <c r="BQ115" s="205"/>
      <c r="BR115" s="205"/>
      <c r="BS115" s="205"/>
      <c r="BT115" s="205"/>
      <c r="BU115" s="205"/>
      <c r="BV115" s="205"/>
      <c r="BW115" s="205"/>
      <c r="BX115" s="205"/>
      <c r="BY115" s="205"/>
      <c r="BZ115" s="205"/>
      <c r="CA115" s="205"/>
      <c r="CB115" s="205"/>
      <c r="CC115" s="205"/>
      <c r="CD115" s="205"/>
      <c r="CE115" s="205"/>
      <c r="CF115" s="205"/>
      <c r="CG115" s="205"/>
      <c r="CH115" s="205"/>
      <c r="CI115" s="205"/>
      <c r="CJ115" s="205"/>
      <c r="CK115" s="205"/>
      <c r="CL115" s="205"/>
      <c r="CM115" s="205"/>
      <c r="CN115" s="205"/>
      <c r="CO115" s="205"/>
      <c r="CP115" s="135"/>
      <c r="CQ115" s="135"/>
      <c r="CR115" s="135"/>
      <c r="CS115" s="14"/>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7"/>
    </row>
    <row r="116" spans="1:123" ht="8.1" customHeight="1" x14ac:dyDescent="0.15">
      <c r="A116" s="1"/>
      <c r="B116" s="1"/>
      <c r="C116" s="1"/>
      <c r="D116" s="1"/>
      <c r="E116" s="156" t="s">
        <v>101</v>
      </c>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c r="CL116" s="157"/>
      <c r="CM116" s="157"/>
      <c r="CN116" s="157"/>
      <c r="CO116" s="158"/>
      <c r="CP116" s="135"/>
      <c r="CQ116" s="135"/>
      <c r="CR116" s="135"/>
      <c r="CS116" s="14"/>
      <c r="CT116" s="5"/>
      <c r="CU116" s="5"/>
      <c r="CV116" s="5"/>
      <c r="CW116" s="5"/>
      <c r="CX116" s="5"/>
      <c r="CY116" s="5"/>
      <c r="CZ116" s="5"/>
      <c r="DA116" s="5"/>
      <c r="DB116" s="5"/>
      <c r="DC116" s="5"/>
      <c r="DD116" s="5"/>
      <c r="DE116" s="5"/>
      <c r="DF116" s="5"/>
      <c r="DG116" s="5"/>
      <c r="DH116" s="5"/>
      <c r="DI116" s="5"/>
      <c r="DJ116" s="5"/>
      <c r="DK116" s="5"/>
      <c r="DL116" s="5"/>
      <c r="DM116" s="5"/>
      <c r="DN116" s="5"/>
      <c r="DO116" s="7"/>
      <c r="DP116" s="5"/>
      <c r="DQ116" s="5"/>
    </row>
    <row r="117" spans="1:123" ht="8.1" customHeight="1" x14ac:dyDescent="0.15">
      <c r="A117" s="1"/>
      <c r="B117" s="1"/>
      <c r="C117" s="1"/>
      <c r="D117" s="1"/>
      <c r="E117" s="159"/>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0"/>
      <c r="AJ117" s="160"/>
      <c r="AK117" s="160"/>
      <c r="AL117" s="160"/>
      <c r="AM117" s="160"/>
      <c r="AN117" s="160"/>
      <c r="AO117" s="160"/>
      <c r="AP117" s="160"/>
      <c r="AQ117" s="160"/>
      <c r="AR117" s="160"/>
      <c r="AS117" s="160"/>
      <c r="AT117" s="160"/>
      <c r="AU117" s="160"/>
      <c r="AV117" s="160"/>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0"/>
      <c r="BR117" s="160"/>
      <c r="BS117" s="160"/>
      <c r="BT117" s="160"/>
      <c r="BU117" s="160"/>
      <c r="BV117" s="160"/>
      <c r="BW117" s="160"/>
      <c r="BX117" s="160"/>
      <c r="BY117" s="160"/>
      <c r="BZ117" s="160"/>
      <c r="CA117" s="160"/>
      <c r="CB117" s="160"/>
      <c r="CC117" s="160"/>
      <c r="CD117" s="160"/>
      <c r="CE117" s="160"/>
      <c r="CF117" s="160"/>
      <c r="CG117" s="160"/>
      <c r="CH117" s="160"/>
      <c r="CI117" s="160"/>
      <c r="CJ117" s="160"/>
      <c r="CK117" s="160"/>
      <c r="CL117" s="160"/>
      <c r="CM117" s="160"/>
      <c r="CN117" s="160"/>
      <c r="CO117" s="161"/>
      <c r="CP117" s="135"/>
      <c r="CQ117" s="135"/>
      <c r="CR117" s="135"/>
      <c r="CS117" s="14"/>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row>
    <row r="118" spans="1:123" ht="8.1" customHeight="1" x14ac:dyDescent="0.15">
      <c r="A118" s="1"/>
      <c r="B118" s="1"/>
      <c r="C118" s="1"/>
      <c r="D118" s="1"/>
      <c r="E118" s="159"/>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0"/>
      <c r="AJ118" s="160"/>
      <c r="AK118" s="160"/>
      <c r="AL118" s="160"/>
      <c r="AM118" s="160"/>
      <c r="AN118" s="160"/>
      <c r="AO118" s="160"/>
      <c r="AP118" s="160"/>
      <c r="AQ118" s="160"/>
      <c r="AR118" s="160"/>
      <c r="AS118" s="160"/>
      <c r="AT118" s="160"/>
      <c r="AU118" s="160"/>
      <c r="AV118" s="160"/>
      <c r="AW118" s="160"/>
      <c r="AX118" s="160"/>
      <c r="AY118" s="160"/>
      <c r="AZ118" s="160"/>
      <c r="BA118" s="160"/>
      <c r="BB118" s="160"/>
      <c r="BC118" s="160"/>
      <c r="BD118" s="160"/>
      <c r="BE118" s="160"/>
      <c r="BF118" s="160"/>
      <c r="BG118" s="160"/>
      <c r="BH118" s="160"/>
      <c r="BI118" s="160"/>
      <c r="BJ118" s="160"/>
      <c r="BK118" s="160"/>
      <c r="BL118" s="160"/>
      <c r="BM118" s="160"/>
      <c r="BN118" s="160"/>
      <c r="BO118" s="160"/>
      <c r="BP118" s="160"/>
      <c r="BQ118" s="160"/>
      <c r="BR118" s="160"/>
      <c r="BS118" s="160"/>
      <c r="BT118" s="160"/>
      <c r="BU118" s="160"/>
      <c r="BV118" s="160"/>
      <c r="BW118" s="160"/>
      <c r="BX118" s="160"/>
      <c r="BY118" s="160"/>
      <c r="BZ118" s="160"/>
      <c r="CA118" s="160"/>
      <c r="CB118" s="160"/>
      <c r="CC118" s="160"/>
      <c r="CD118" s="160"/>
      <c r="CE118" s="160"/>
      <c r="CF118" s="160"/>
      <c r="CG118" s="160"/>
      <c r="CH118" s="160"/>
      <c r="CI118" s="160"/>
      <c r="CJ118" s="160"/>
      <c r="CK118" s="160"/>
      <c r="CL118" s="160"/>
      <c r="CM118" s="160"/>
      <c r="CN118" s="160"/>
      <c r="CO118" s="161"/>
      <c r="CP118" s="135"/>
      <c r="CQ118" s="135"/>
      <c r="CR118" s="135"/>
      <c r="CS118" s="14"/>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row>
    <row r="119" spans="1:123" ht="8.1" customHeight="1" x14ac:dyDescent="0.15">
      <c r="A119" s="1"/>
      <c r="B119" s="1"/>
      <c r="C119" s="1"/>
      <c r="D119" s="1"/>
      <c r="E119" s="162" t="s">
        <v>100</v>
      </c>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163"/>
      <c r="AK119" s="163"/>
      <c r="AL119" s="163"/>
      <c r="AM119" s="163"/>
      <c r="AN119" s="163"/>
      <c r="AO119" s="163"/>
      <c r="AP119" s="163"/>
      <c r="AQ119" s="163"/>
      <c r="AR119" s="163"/>
      <c r="AS119" s="163"/>
      <c r="AT119" s="163"/>
      <c r="AU119" s="163"/>
      <c r="AV119" s="163"/>
      <c r="AW119" s="163"/>
      <c r="AX119" s="163"/>
      <c r="AY119" s="163"/>
      <c r="AZ119" s="163"/>
      <c r="BA119" s="163"/>
      <c r="BB119" s="163"/>
      <c r="BC119" s="163"/>
      <c r="BD119" s="163"/>
      <c r="BE119" s="163"/>
      <c r="BF119" s="163"/>
      <c r="BG119" s="163"/>
      <c r="BH119" s="163"/>
      <c r="BI119" s="163"/>
      <c r="BJ119" s="163"/>
      <c r="BK119" s="163"/>
      <c r="BL119" s="163"/>
      <c r="BM119" s="163"/>
      <c r="BN119" s="163"/>
      <c r="BO119" s="163"/>
      <c r="BP119" s="163"/>
      <c r="BQ119" s="163"/>
      <c r="BR119" s="163"/>
      <c r="BS119" s="163"/>
      <c r="BT119" s="163"/>
      <c r="BU119" s="163"/>
      <c r="BV119" s="163"/>
      <c r="BW119" s="163"/>
      <c r="BX119" s="163"/>
      <c r="BY119" s="163"/>
      <c r="BZ119" s="163"/>
      <c r="CA119" s="163"/>
      <c r="CB119" s="163"/>
      <c r="CC119" s="163"/>
      <c r="CD119" s="163"/>
      <c r="CE119" s="163"/>
      <c r="CF119" s="163"/>
      <c r="CG119" s="163"/>
      <c r="CH119" s="163"/>
      <c r="CI119" s="163"/>
      <c r="CJ119" s="163"/>
      <c r="CK119" s="163"/>
      <c r="CL119" s="163"/>
      <c r="CM119" s="163"/>
      <c r="CN119" s="163"/>
      <c r="CO119" s="164"/>
      <c r="CP119" s="135"/>
      <c r="CQ119" s="135"/>
      <c r="CR119" s="135"/>
      <c r="CS119" s="14"/>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row>
    <row r="120" spans="1:123" ht="8.1" customHeight="1" x14ac:dyDescent="0.15">
      <c r="A120" s="1"/>
      <c r="B120" s="1"/>
      <c r="C120" s="1"/>
      <c r="D120" s="1"/>
      <c r="E120" s="165"/>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6"/>
      <c r="BR120" s="166"/>
      <c r="BS120" s="166"/>
      <c r="BT120" s="166"/>
      <c r="BU120" s="166"/>
      <c r="BV120" s="166"/>
      <c r="BW120" s="166"/>
      <c r="BX120" s="166"/>
      <c r="BY120" s="166"/>
      <c r="BZ120" s="166"/>
      <c r="CA120" s="166"/>
      <c r="CB120" s="166"/>
      <c r="CC120" s="166"/>
      <c r="CD120" s="166"/>
      <c r="CE120" s="166"/>
      <c r="CF120" s="166"/>
      <c r="CG120" s="166"/>
      <c r="CH120" s="166"/>
      <c r="CI120" s="166"/>
      <c r="CJ120" s="166"/>
      <c r="CK120" s="166"/>
      <c r="CL120" s="166"/>
      <c r="CM120" s="166"/>
      <c r="CN120" s="166"/>
      <c r="CO120" s="167"/>
      <c r="CP120" s="135"/>
      <c r="CQ120" s="135"/>
      <c r="CR120" s="135"/>
      <c r="CS120" s="14"/>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row>
    <row r="121" spans="1:123" ht="8.1" customHeight="1" x14ac:dyDescent="0.15">
      <c r="A121" s="1"/>
      <c r="B121" s="1"/>
      <c r="C121" s="1"/>
      <c r="D121" s="1"/>
      <c r="E121" s="168" t="s">
        <v>22</v>
      </c>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c r="BA121" s="168"/>
      <c r="BB121" s="168"/>
      <c r="BC121" s="168"/>
      <c r="BD121" s="168"/>
      <c r="BE121" s="168"/>
      <c r="BF121" s="168"/>
      <c r="BG121" s="168"/>
      <c r="BH121" s="168"/>
      <c r="BI121" s="168"/>
      <c r="BJ121" s="168"/>
      <c r="BK121" s="168"/>
      <c r="BL121" s="168"/>
      <c r="BM121" s="168"/>
      <c r="BN121" s="168"/>
      <c r="BO121" s="168"/>
      <c r="BP121" s="168"/>
      <c r="BQ121" s="168"/>
      <c r="BR121" s="168"/>
      <c r="BS121" s="168"/>
      <c r="BT121" s="168"/>
      <c r="BU121" s="168"/>
      <c r="BV121" s="168"/>
      <c r="BW121" s="168"/>
      <c r="BX121" s="168"/>
      <c r="BY121" s="168"/>
      <c r="BZ121" s="168"/>
      <c r="CA121" s="168"/>
      <c r="CB121" s="168"/>
      <c r="CC121" s="168"/>
      <c r="CD121" s="168"/>
      <c r="CE121" s="168"/>
      <c r="CF121" s="168"/>
      <c r="CG121" s="168"/>
      <c r="CH121" s="168"/>
      <c r="CI121" s="168"/>
      <c r="CJ121" s="168"/>
      <c r="CK121" s="168"/>
      <c r="CL121" s="168"/>
      <c r="CM121" s="168"/>
      <c r="CN121" s="168"/>
      <c r="CO121" s="168"/>
      <c r="CP121" s="135"/>
      <c r="CQ121" s="135"/>
      <c r="CR121" s="135"/>
      <c r="CS121" s="14"/>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row>
    <row r="122" spans="1:123" ht="8.1" customHeight="1" x14ac:dyDescent="0.15">
      <c r="A122" s="1"/>
      <c r="B122" s="1"/>
      <c r="C122" s="1"/>
      <c r="D122" s="1"/>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c r="BA122" s="168"/>
      <c r="BB122" s="168"/>
      <c r="BC122" s="168"/>
      <c r="BD122" s="168"/>
      <c r="BE122" s="168"/>
      <c r="BF122" s="168"/>
      <c r="BG122" s="168"/>
      <c r="BH122" s="168"/>
      <c r="BI122" s="168"/>
      <c r="BJ122" s="168"/>
      <c r="BK122" s="168"/>
      <c r="BL122" s="168"/>
      <c r="BM122" s="168"/>
      <c r="BN122" s="168"/>
      <c r="BO122" s="168"/>
      <c r="BP122" s="168"/>
      <c r="BQ122" s="168"/>
      <c r="BR122" s="168"/>
      <c r="BS122" s="168"/>
      <c r="BT122" s="168"/>
      <c r="BU122" s="168"/>
      <c r="BV122" s="168"/>
      <c r="BW122" s="168"/>
      <c r="BX122" s="168"/>
      <c r="BY122" s="168"/>
      <c r="BZ122" s="168"/>
      <c r="CA122" s="168"/>
      <c r="CB122" s="168"/>
      <c r="CC122" s="168"/>
      <c r="CD122" s="168"/>
      <c r="CE122" s="168"/>
      <c r="CF122" s="168"/>
      <c r="CG122" s="168"/>
      <c r="CH122" s="168"/>
      <c r="CI122" s="168"/>
      <c r="CJ122" s="168"/>
      <c r="CK122" s="168"/>
      <c r="CL122" s="168"/>
      <c r="CM122" s="168"/>
      <c r="CN122" s="168"/>
      <c r="CO122" s="168"/>
      <c r="CP122" s="135"/>
      <c r="CQ122" s="135"/>
      <c r="CR122" s="135"/>
      <c r="CS122" s="14"/>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row>
    <row r="123" spans="1:123" ht="8.1" customHeight="1" x14ac:dyDescent="0.15">
      <c r="A123" s="1"/>
      <c r="B123" s="1"/>
      <c r="C123" s="1"/>
      <c r="D123" s="1"/>
      <c r="E123" s="169" t="s">
        <v>23</v>
      </c>
      <c r="F123" s="169"/>
      <c r="G123" s="169"/>
      <c r="H123" s="169" t="s">
        <v>0</v>
      </c>
      <c r="I123" s="169"/>
      <c r="J123" s="169"/>
      <c r="K123" s="169"/>
      <c r="L123" s="169"/>
      <c r="M123" s="169"/>
      <c r="N123" s="169"/>
      <c r="O123" s="169"/>
      <c r="P123" s="169"/>
      <c r="Q123" s="169"/>
      <c r="R123" s="169"/>
      <c r="S123" s="169"/>
      <c r="T123" s="169"/>
      <c r="U123" s="169"/>
      <c r="V123" s="169"/>
      <c r="W123" s="169"/>
      <c r="X123" s="169"/>
      <c r="Y123" s="169"/>
      <c r="Z123" s="169" t="s">
        <v>1</v>
      </c>
      <c r="AA123" s="169"/>
      <c r="AB123" s="169"/>
      <c r="AC123" s="169"/>
      <c r="AD123" s="169"/>
      <c r="AE123" s="169"/>
      <c r="AF123" s="169"/>
      <c r="AG123" s="169"/>
      <c r="AH123" s="169"/>
      <c r="AI123" s="169"/>
      <c r="AJ123" s="169"/>
      <c r="AK123" s="169"/>
      <c r="AL123" s="169"/>
      <c r="AM123" s="169"/>
      <c r="AN123" s="169" t="s">
        <v>24</v>
      </c>
      <c r="AO123" s="169"/>
      <c r="AP123" s="169"/>
      <c r="AQ123" s="169"/>
      <c r="AR123" s="169"/>
      <c r="AS123" s="169"/>
      <c r="AT123" s="169"/>
      <c r="AU123" s="169"/>
      <c r="AV123" s="169"/>
      <c r="AW123" s="169"/>
      <c r="AX123" s="169"/>
      <c r="AY123" s="169"/>
      <c r="AZ123" s="169"/>
      <c r="BA123" s="169"/>
      <c r="BB123" s="169"/>
      <c r="BC123" s="169"/>
      <c r="BD123" s="169"/>
      <c r="BE123" s="169"/>
      <c r="BF123" s="169"/>
      <c r="BG123" s="169"/>
      <c r="BH123" s="169"/>
      <c r="BI123" s="169"/>
      <c r="BJ123" s="169"/>
      <c r="BK123" s="169"/>
      <c r="BL123" s="169" t="s">
        <v>25</v>
      </c>
      <c r="BM123" s="169"/>
      <c r="BN123" s="169"/>
      <c r="BO123" s="169"/>
      <c r="BP123" s="169"/>
      <c r="BQ123" s="169"/>
      <c r="BR123" s="169"/>
      <c r="BS123" s="169"/>
      <c r="BT123" s="169"/>
      <c r="BU123" s="169"/>
      <c r="BV123" s="169"/>
      <c r="BW123" s="169"/>
      <c r="BX123" s="169"/>
      <c r="BY123" s="169"/>
      <c r="BZ123" s="169"/>
      <c r="CA123" s="169"/>
      <c r="CB123" s="169"/>
      <c r="CC123" s="169"/>
      <c r="CD123" s="169"/>
      <c r="CE123" s="169"/>
      <c r="CF123" s="169"/>
      <c r="CG123" s="169"/>
      <c r="CH123" s="170" t="s">
        <v>27</v>
      </c>
      <c r="CI123" s="171"/>
      <c r="CJ123" s="171"/>
      <c r="CK123" s="171"/>
      <c r="CL123" s="171"/>
      <c r="CM123" s="171"/>
      <c r="CN123" s="171"/>
      <c r="CO123" s="172"/>
      <c r="CP123" s="135"/>
      <c r="CQ123" s="135"/>
      <c r="CR123" s="135"/>
      <c r="CS123" s="14"/>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row>
    <row r="124" spans="1:123" ht="8.1" customHeight="1" x14ac:dyDescent="0.15">
      <c r="A124" s="1"/>
      <c r="B124" s="1"/>
      <c r="C124" s="1"/>
      <c r="D124" s="1"/>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c r="BI124" s="169"/>
      <c r="BJ124" s="169"/>
      <c r="BK124" s="169"/>
      <c r="BL124" s="169"/>
      <c r="BM124" s="169"/>
      <c r="BN124" s="169"/>
      <c r="BO124" s="169"/>
      <c r="BP124" s="169"/>
      <c r="BQ124" s="169"/>
      <c r="BR124" s="169"/>
      <c r="BS124" s="169"/>
      <c r="BT124" s="169"/>
      <c r="BU124" s="169"/>
      <c r="BV124" s="169"/>
      <c r="BW124" s="169"/>
      <c r="BX124" s="169"/>
      <c r="BY124" s="169"/>
      <c r="BZ124" s="169"/>
      <c r="CA124" s="169"/>
      <c r="CB124" s="169"/>
      <c r="CC124" s="169"/>
      <c r="CD124" s="169"/>
      <c r="CE124" s="169"/>
      <c r="CF124" s="169"/>
      <c r="CG124" s="169"/>
      <c r="CH124" s="173"/>
      <c r="CI124" s="174"/>
      <c r="CJ124" s="174"/>
      <c r="CK124" s="174"/>
      <c r="CL124" s="174"/>
      <c r="CM124" s="174"/>
      <c r="CN124" s="174"/>
      <c r="CO124" s="175"/>
      <c r="CP124" s="135"/>
      <c r="CQ124" s="135"/>
      <c r="CR124" s="135"/>
      <c r="CS124" s="14"/>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row>
    <row r="125" spans="1:123" ht="8.1" customHeight="1" x14ac:dyDescent="0.15">
      <c r="A125" s="1"/>
      <c r="B125" s="1"/>
      <c r="C125" s="1"/>
      <c r="D125" s="1"/>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69"/>
      <c r="BA125" s="169"/>
      <c r="BB125" s="169"/>
      <c r="BC125" s="169"/>
      <c r="BD125" s="169"/>
      <c r="BE125" s="169"/>
      <c r="BF125" s="169"/>
      <c r="BG125" s="169"/>
      <c r="BH125" s="169"/>
      <c r="BI125" s="169"/>
      <c r="BJ125" s="169"/>
      <c r="BK125" s="169"/>
      <c r="BL125" s="169"/>
      <c r="BM125" s="169"/>
      <c r="BN125" s="169"/>
      <c r="BO125" s="169"/>
      <c r="BP125" s="169"/>
      <c r="BQ125" s="169"/>
      <c r="BR125" s="169"/>
      <c r="BS125" s="169"/>
      <c r="BT125" s="169"/>
      <c r="BU125" s="169"/>
      <c r="BV125" s="169"/>
      <c r="BW125" s="169"/>
      <c r="BX125" s="169"/>
      <c r="BY125" s="169"/>
      <c r="BZ125" s="169"/>
      <c r="CA125" s="169"/>
      <c r="CB125" s="169"/>
      <c r="CC125" s="169"/>
      <c r="CD125" s="169"/>
      <c r="CE125" s="169"/>
      <c r="CF125" s="169"/>
      <c r="CG125" s="169"/>
      <c r="CH125" s="173" t="s">
        <v>26</v>
      </c>
      <c r="CI125" s="174"/>
      <c r="CJ125" s="174"/>
      <c r="CK125" s="174"/>
      <c r="CL125" s="174"/>
      <c r="CM125" s="174"/>
      <c r="CN125" s="174"/>
      <c r="CO125" s="175"/>
      <c r="CP125" s="136"/>
      <c r="CQ125" s="136"/>
      <c r="CR125" s="135"/>
      <c r="CS125" s="14"/>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row>
    <row r="126" spans="1:123" ht="8.1" customHeight="1" x14ac:dyDescent="0.15">
      <c r="A126" s="1"/>
      <c r="B126" s="1"/>
      <c r="C126" s="1"/>
      <c r="D126" s="1"/>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69"/>
      <c r="BM126" s="169"/>
      <c r="BN126" s="169"/>
      <c r="BO126" s="169"/>
      <c r="BP126" s="169"/>
      <c r="BQ126" s="169"/>
      <c r="BR126" s="169"/>
      <c r="BS126" s="169"/>
      <c r="BT126" s="169"/>
      <c r="BU126" s="169"/>
      <c r="BV126" s="169"/>
      <c r="BW126" s="169"/>
      <c r="BX126" s="169"/>
      <c r="BY126" s="169"/>
      <c r="BZ126" s="169"/>
      <c r="CA126" s="169"/>
      <c r="CB126" s="169"/>
      <c r="CC126" s="169"/>
      <c r="CD126" s="169"/>
      <c r="CE126" s="169"/>
      <c r="CF126" s="169"/>
      <c r="CG126" s="169"/>
      <c r="CH126" s="176"/>
      <c r="CI126" s="177"/>
      <c r="CJ126" s="177"/>
      <c r="CK126" s="177"/>
      <c r="CL126" s="177"/>
      <c r="CM126" s="177"/>
      <c r="CN126" s="177"/>
      <c r="CO126" s="178"/>
      <c r="CP126" s="135"/>
      <c r="CQ126" s="135"/>
      <c r="CR126" s="135"/>
      <c r="CS126" s="14"/>
      <c r="CT126" s="5"/>
      <c r="CU126" s="5"/>
      <c r="CV126" s="5"/>
      <c r="CW126" s="5"/>
      <c r="CX126" s="5"/>
      <c r="CY126" s="5"/>
      <c r="CZ126" s="5"/>
      <c r="DA126" s="5"/>
      <c r="DB126" s="5"/>
      <c r="DC126" s="5"/>
      <c r="DD126" s="102" t="s">
        <v>61</v>
      </c>
      <c r="DE126" s="103" t="s">
        <v>63</v>
      </c>
      <c r="DF126" s="98" t="s">
        <v>64</v>
      </c>
      <c r="DG126" s="98" t="s">
        <v>65</v>
      </c>
      <c r="DH126" s="98" t="s">
        <v>66</v>
      </c>
      <c r="DI126" s="98" t="s">
        <v>67</v>
      </c>
      <c r="DJ126" s="98" t="s">
        <v>68</v>
      </c>
      <c r="DK126" s="5"/>
      <c r="DL126" s="5"/>
      <c r="DM126" s="5"/>
      <c r="DN126" s="5"/>
      <c r="DO126" s="5"/>
      <c r="DP126" s="5"/>
      <c r="DQ126" s="7"/>
      <c r="DR126" s="99"/>
      <c r="DS126" s="99"/>
    </row>
    <row r="127" spans="1:123" ht="8.1" customHeight="1" x14ac:dyDescent="0.15">
      <c r="A127" s="1"/>
      <c r="B127" s="1"/>
      <c r="C127" s="1"/>
      <c r="D127" s="1"/>
      <c r="E127" s="153" t="e">
        <f>IF(#REF!="","",#REF!)</f>
        <v>#REF!</v>
      </c>
      <c r="F127" s="153"/>
      <c r="G127" s="153"/>
      <c r="H127" s="383" t="e">
        <f>IF(E127="","",_xlfn.XLOOKUP(E127,DE127:DE135,DF127:DF135))</f>
        <v>#REF!</v>
      </c>
      <c r="I127" s="383"/>
      <c r="J127" s="383"/>
      <c r="K127" s="383"/>
      <c r="L127" s="383"/>
      <c r="M127" s="383"/>
      <c r="N127" s="383"/>
      <c r="O127" s="383"/>
      <c r="P127" s="383"/>
      <c r="Q127" s="383"/>
      <c r="R127" s="383"/>
      <c r="S127" s="383"/>
      <c r="T127" s="383"/>
      <c r="U127" s="383"/>
      <c r="V127" s="383"/>
      <c r="W127" s="383"/>
      <c r="X127" s="383"/>
      <c r="Y127" s="383"/>
      <c r="Z127" s="155" t="e">
        <f>IF(#REF!="","",#REF!)</f>
        <v>#REF!</v>
      </c>
      <c r="AA127" s="155"/>
      <c r="AB127" s="155"/>
      <c r="AC127" s="155"/>
      <c r="AD127" s="155"/>
      <c r="AE127" s="155"/>
      <c r="AF127" s="155"/>
      <c r="AG127" s="155"/>
      <c r="AH127" s="155"/>
      <c r="AI127" s="155"/>
      <c r="AJ127" s="155"/>
      <c r="AK127" s="155"/>
      <c r="AL127" s="155"/>
      <c r="AM127" s="155"/>
      <c r="AN127" s="155" t="e">
        <f>IF(#REF!="","",#REF!)</f>
        <v>#REF!</v>
      </c>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t="e">
        <f>IF(#REF!="","",#REF!)</f>
        <v>#REF!</v>
      </c>
      <c r="BM127" s="155"/>
      <c r="BN127" s="155"/>
      <c r="BO127" s="155"/>
      <c r="BP127" s="155"/>
      <c r="BQ127" s="155"/>
      <c r="BR127" s="155"/>
      <c r="BS127" s="155"/>
      <c r="BT127" s="155"/>
      <c r="BU127" s="155"/>
      <c r="BV127" s="155"/>
      <c r="BW127" s="155"/>
      <c r="BX127" s="155"/>
      <c r="BY127" s="155"/>
      <c r="BZ127" s="155"/>
      <c r="CA127" s="155"/>
      <c r="CB127" s="155"/>
      <c r="CC127" s="155"/>
      <c r="CD127" s="155"/>
      <c r="CE127" s="155"/>
      <c r="CF127" s="155"/>
      <c r="CG127" s="155"/>
      <c r="CH127" s="155" t="e">
        <f>IF(AND(#REF!&lt;&gt;"",#REF!&lt;&gt;""),"エラー",IF(#REF!&lt;&gt;"",#REF!,IF(#REF!&lt;&gt;"","("&amp;#REF!&amp;")","")))</f>
        <v>#REF!</v>
      </c>
      <c r="CI127" s="155"/>
      <c r="CJ127" s="155"/>
      <c r="CK127" s="155"/>
      <c r="CL127" s="155"/>
      <c r="CM127" s="155"/>
      <c r="CN127" s="155"/>
      <c r="CO127" s="155"/>
      <c r="CP127" s="135"/>
      <c r="CQ127" s="135"/>
      <c r="CR127" s="135"/>
      <c r="CS127" s="14"/>
      <c r="CT127" s="5"/>
      <c r="CU127" s="5"/>
      <c r="CV127" s="5"/>
      <c r="CW127" s="5"/>
      <c r="CX127" s="5"/>
      <c r="CY127" s="5"/>
      <c r="CZ127" s="5"/>
      <c r="DA127" s="5"/>
      <c r="DB127" s="5"/>
      <c r="DC127" s="5"/>
      <c r="DD127" s="382">
        <v>1</v>
      </c>
      <c r="DE127" s="104" t="s">
        <v>43</v>
      </c>
      <c r="DF127" s="98" t="s">
        <v>87</v>
      </c>
      <c r="DG127" s="98" t="s">
        <v>69</v>
      </c>
      <c r="DH127" s="98" t="s">
        <v>70</v>
      </c>
      <c r="DI127" s="98" t="s">
        <v>70</v>
      </c>
      <c r="DJ127" s="98" t="s">
        <v>70</v>
      </c>
      <c r="DK127" s="5"/>
      <c r="DL127" s="5"/>
      <c r="DM127" s="5"/>
      <c r="DN127" s="5"/>
      <c r="DO127" s="5"/>
      <c r="DP127" s="5"/>
      <c r="DQ127" s="7"/>
      <c r="DR127" s="99"/>
      <c r="DS127" s="99"/>
    </row>
    <row r="128" spans="1:123" ht="8.1" customHeight="1" x14ac:dyDescent="0.15">
      <c r="A128" s="1"/>
      <c r="B128" s="1"/>
      <c r="C128" s="1"/>
      <c r="D128" s="1"/>
      <c r="E128" s="153"/>
      <c r="F128" s="153"/>
      <c r="G128" s="153"/>
      <c r="H128" s="383"/>
      <c r="I128" s="383"/>
      <c r="J128" s="383"/>
      <c r="K128" s="383"/>
      <c r="L128" s="383"/>
      <c r="M128" s="383"/>
      <c r="N128" s="383"/>
      <c r="O128" s="383"/>
      <c r="P128" s="383"/>
      <c r="Q128" s="383"/>
      <c r="R128" s="383"/>
      <c r="S128" s="383"/>
      <c r="T128" s="383"/>
      <c r="U128" s="383"/>
      <c r="V128" s="383"/>
      <c r="W128" s="383"/>
      <c r="X128" s="383"/>
      <c r="Y128" s="383"/>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35"/>
      <c r="CQ128" s="135"/>
      <c r="CR128" s="135"/>
      <c r="CS128" s="14"/>
      <c r="CT128" s="5"/>
      <c r="CU128" s="5"/>
      <c r="CV128" s="5"/>
      <c r="CW128" s="5"/>
      <c r="CX128" s="5"/>
      <c r="CY128" s="5"/>
      <c r="CZ128" s="5"/>
      <c r="DA128" s="5"/>
      <c r="DB128" s="5"/>
      <c r="DC128" s="5"/>
      <c r="DD128" s="382"/>
      <c r="DE128" s="104" t="s">
        <v>62</v>
      </c>
      <c r="DF128" s="98" t="s">
        <v>34</v>
      </c>
      <c r="DG128" s="98" t="s">
        <v>60</v>
      </c>
      <c r="DH128" s="98" t="s">
        <v>88</v>
      </c>
      <c r="DI128" s="98" t="s">
        <v>70</v>
      </c>
      <c r="DJ128" s="98" t="s">
        <v>70</v>
      </c>
      <c r="DK128" s="5"/>
      <c r="DL128" s="5"/>
      <c r="DM128" s="5"/>
      <c r="DN128" s="5"/>
      <c r="DO128" s="5"/>
      <c r="DP128" s="5"/>
      <c r="DQ128" s="5"/>
    </row>
    <row r="129" spans="1:121" ht="8.1" customHeight="1" x14ac:dyDescent="0.15">
      <c r="A129" s="1"/>
      <c r="B129" s="1"/>
      <c r="C129" s="1"/>
      <c r="D129" s="1"/>
      <c r="E129" s="153" t="e">
        <f>IF(#REF!="","",#REF!)</f>
        <v>#REF!</v>
      </c>
      <c r="F129" s="154"/>
      <c r="G129" s="154"/>
      <c r="H129" s="383" t="e">
        <f>IF(E129="","",_xlfn.XLOOKUP(E129,DE127:DE135,DF127:DF135))</f>
        <v>#REF!</v>
      </c>
      <c r="I129" s="383"/>
      <c r="J129" s="383"/>
      <c r="K129" s="383"/>
      <c r="L129" s="383"/>
      <c r="M129" s="383"/>
      <c r="N129" s="383"/>
      <c r="O129" s="383"/>
      <c r="P129" s="383"/>
      <c r="Q129" s="383"/>
      <c r="R129" s="383"/>
      <c r="S129" s="383"/>
      <c r="T129" s="383"/>
      <c r="U129" s="383"/>
      <c r="V129" s="383"/>
      <c r="W129" s="383"/>
      <c r="X129" s="383"/>
      <c r="Y129" s="383"/>
      <c r="Z129" s="155" t="e">
        <f>IF(#REF!="","",#REF!)</f>
        <v>#REF!</v>
      </c>
      <c r="AA129" s="155"/>
      <c r="AB129" s="155"/>
      <c r="AC129" s="155"/>
      <c r="AD129" s="155"/>
      <c r="AE129" s="155"/>
      <c r="AF129" s="155"/>
      <c r="AG129" s="155"/>
      <c r="AH129" s="155"/>
      <c r="AI129" s="155"/>
      <c r="AJ129" s="155"/>
      <c r="AK129" s="155"/>
      <c r="AL129" s="155"/>
      <c r="AM129" s="155"/>
      <c r="AN129" s="155" t="e">
        <f>IF(#REF!="","",#REF!)</f>
        <v>#REF!</v>
      </c>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t="e">
        <f>IF(#REF!="","",#REF!)</f>
        <v>#REF!</v>
      </c>
      <c r="BM129" s="155"/>
      <c r="BN129" s="155"/>
      <c r="BO129" s="155"/>
      <c r="BP129" s="155"/>
      <c r="BQ129" s="155"/>
      <c r="BR129" s="155"/>
      <c r="BS129" s="155"/>
      <c r="BT129" s="155"/>
      <c r="BU129" s="155"/>
      <c r="BV129" s="155"/>
      <c r="BW129" s="155"/>
      <c r="BX129" s="155"/>
      <c r="BY129" s="155"/>
      <c r="BZ129" s="155"/>
      <c r="CA129" s="155"/>
      <c r="CB129" s="155"/>
      <c r="CC129" s="155"/>
      <c r="CD129" s="155"/>
      <c r="CE129" s="155"/>
      <c r="CF129" s="155"/>
      <c r="CG129" s="155"/>
      <c r="CH129" s="155" t="e">
        <f>IF(AND(#REF!&lt;&gt;"",#REF!&lt;&gt;""),"エラー",IF(#REF!&lt;&gt;"",#REF!,IF(#REF!&lt;&gt;"","("&amp;#REF!&amp;")","")))</f>
        <v>#REF!</v>
      </c>
      <c r="CI129" s="155"/>
      <c r="CJ129" s="155"/>
      <c r="CK129" s="155"/>
      <c r="CL129" s="155"/>
      <c r="CM129" s="155"/>
      <c r="CN129" s="155"/>
      <c r="CO129" s="155"/>
      <c r="CP129" s="135"/>
      <c r="CQ129" s="135"/>
      <c r="CR129" s="135"/>
      <c r="CS129" s="14"/>
      <c r="CT129" s="5"/>
      <c r="CU129" s="5"/>
      <c r="CV129" s="5"/>
      <c r="CW129" s="5"/>
      <c r="CX129" s="5"/>
      <c r="CY129" s="5"/>
      <c r="CZ129" s="5"/>
      <c r="DA129" s="5"/>
      <c r="DB129" s="5"/>
      <c r="DC129" s="5"/>
      <c r="DD129" s="382">
        <v>2</v>
      </c>
      <c r="DE129" s="104" t="s">
        <v>71</v>
      </c>
      <c r="DF129" s="98" t="s">
        <v>89</v>
      </c>
      <c r="DG129" s="98" t="s">
        <v>72</v>
      </c>
      <c r="DH129" s="98" t="s">
        <v>7</v>
      </c>
      <c r="DI129" s="98" t="s">
        <v>70</v>
      </c>
      <c r="DJ129" s="98" t="s">
        <v>70</v>
      </c>
      <c r="DK129" s="5"/>
      <c r="DL129" s="5"/>
      <c r="DM129" s="5"/>
      <c r="DN129" s="5"/>
      <c r="DO129" s="5"/>
      <c r="DP129" s="5"/>
      <c r="DQ129" s="5"/>
    </row>
    <row r="130" spans="1:121" ht="8.1" customHeight="1" x14ac:dyDescent="0.15">
      <c r="A130" s="1"/>
      <c r="B130" s="1"/>
      <c r="C130" s="1"/>
      <c r="D130" s="1"/>
      <c r="E130" s="154"/>
      <c r="F130" s="154"/>
      <c r="G130" s="154"/>
      <c r="H130" s="383"/>
      <c r="I130" s="383"/>
      <c r="J130" s="383"/>
      <c r="K130" s="383"/>
      <c r="L130" s="383"/>
      <c r="M130" s="383"/>
      <c r="N130" s="383"/>
      <c r="O130" s="383"/>
      <c r="P130" s="383"/>
      <c r="Q130" s="383"/>
      <c r="R130" s="383"/>
      <c r="S130" s="383"/>
      <c r="T130" s="383"/>
      <c r="U130" s="383"/>
      <c r="V130" s="383"/>
      <c r="W130" s="383"/>
      <c r="X130" s="383"/>
      <c r="Y130" s="383"/>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c r="BU130" s="155"/>
      <c r="BV130" s="155"/>
      <c r="BW130" s="155"/>
      <c r="BX130" s="155"/>
      <c r="BY130" s="155"/>
      <c r="BZ130" s="155"/>
      <c r="CA130" s="155"/>
      <c r="CB130" s="155"/>
      <c r="CC130" s="155"/>
      <c r="CD130" s="155"/>
      <c r="CE130" s="155"/>
      <c r="CF130" s="155"/>
      <c r="CG130" s="155"/>
      <c r="CH130" s="155"/>
      <c r="CI130" s="155"/>
      <c r="CJ130" s="155"/>
      <c r="CK130" s="155"/>
      <c r="CL130" s="155"/>
      <c r="CM130" s="155"/>
      <c r="CN130" s="155"/>
      <c r="CO130" s="155"/>
      <c r="CP130" s="135"/>
      <c r="CQ130" s="135"/>
      <c r="CR130" s="135"/>
      <c r="CS130" s="14"/>
      <c r="CT130" s="5"/>
      <c r="CU130" s="5"/>
      <c r="CV130" s="5"/>
      <c r="CW130" s="5"/>
      <c r="CX130" s="5"/>
      <c r="CY130" s="5"/>
      <c r="CZ130" s="5"/>
      <c r="DA130" s="5"/>
      <c r="DB130" s="5"/>
      <c r="DC130" s="5"/>
      <c r="DD130" s="382"/>
      <c r="DE130" s="104" t="s">
        <v>73</v>
      </c>
      <c r="DF130" s="98" t="s">
        <v>90</v>
      </c>
      <c r="DG130" s="98" t="s">
        <v>72</v>
      </c>
      <c r="DH130" s="98" t="s">
        <v>45</v>
      </c>
      <c r="DI130" s="98" t="s">
        <v>42</v>
      </c>
      <c r="DJ130" s="98" t="s">
        <v>37</v>
      </c>
      <c r="DK130" s="5"/>
      <c r="DL130" s="5"/>
      <c r="DM130" s="5"/>
      <c r="DN130" s="5"/>
      <c r="DO130" s="5"/>
      <c r="DP130" s="5"/>
      <c r="DQ130" s="5"/>
    </row>
    <row r="131" spans="1:121" ht="8.1" customHeight="1" x14ac:dyDescent="0.15">
      <c r="A131" s="1"/>
      <c r="B131" s="1"/>
      <c r="C131" s="1"/>
      <c r="D131" s="1"/>
      <c r="E131" s="153" t="e">
        <f>IF(#REF!="","",#REF!)</f>
        <v>#REF!</v>
      </c>
      <c r="F131" s="153"/>
      <c r="G131" s="153"/>
      <c r="H131" s="383" t="e">
        <f>IF(E131="","",_xlfn.XLOOKUP(E131,DE127:DE135,DF127:DF135))</f>
        <v>#REF!</v>
      </c>
      <c r="I131" s="383"/>
      <c r="J131" s="383"/>
      <c r="K131" s="383"/>
      <c r="L131" s="383"/>
      <c r="M131" s="383"/>
      <c r="N131" s="383"/>
      <c r="O131" s="383"/>
      <c r="P131" s="383"/>
      <c r="Q131" s="383"/>
      <c r="R131" s="383"/>
      <c r="S131" s="383"/>
      <c r="T131" s="383"/>
      <c r="U131" s="383"/>
      <c r="V131" s="383"/>
      <c r="W131" s="383"/>
      <c r="X131" s="383"/>
      <c r="Y131" s="383"/>
      <c r="Z131" s="155" t="e">
        <f>IF(#REF!="","",#REF!)</f>
        <v>#REF!</v>
      </c>
      <c r="AA131" s="155"/>
      <c r="AB131" s="155"/>
      <c r="AC131" s="155"/>
      <c r="AD131" s="155"/>
      <c r="AE131" s="155"/>
      <c r="AF131" s="155"/>
      <c r="AG131" s="155"/>
      <c r="AH131" s="155"/>
      <c r="AI131" s="155"/>
      <c r="AJ131" s="155"/>
      <c r="AK131" s="155"/>
      <c r="AL131" s="155"/>
      <c r="AM131" s="155"/>
      <c r="AN131" s="155" t="e">
        <f>IF(#REF!="","",#REF!)</f>
        <v>#REF!</v>
      </c>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t="e">
        <f>IF(#REF!="","",#REF!)</f>
        <v>#REF!</v>
      </c>
      <c r="BM131" s="155"/>
      <c r="BN131" s="155"/>
      <c r="BO131" s="155"/>
      <c r="BP131" s="155"/>
      <c r="BQ131" s="155"/>
      <c r="BR131" s="155"/>
      <c r="BS131" s="155"/>
      <c r="BT131" s="155"/>
      <c r="BU131" s="155"/>
      <c r="BV131" s="155"/>
      <c r="BW131" s="155"/>
      <c r="BX131" s="155"/>
      <c r="BY131" s="155"/>
      <c r="BZ131" s="155"/>
      <c r="CA131" s="155"/>
      <c r="CB131" s="155"/>
      <c r="CC131" s="155"/>
      <c r="CD131" s="155"/>
      <c r="CE131" s="155"/>
      <c r="CF131" s="155"/>
      <c r="CG131" s="155"/>
      <c r="CH131" s="155" t="e">
        <f>IF(AND(#REF!&lt;&gt;"",#REF!&lt;&gt;""),"エラー",IF(#REF!&lt;&gt;"",#REF!,IF(#REF!&lt;&gt;"","("&amp;#REF!&amp;")","")))</f>
        <v>#REF!</v>
      </c>
      <c r="CI131" s="155"/>
      <c r="CJ131" s="155"/>
      <c r="CK131" s="155"/>
      <c r="CL131" s="155"/>
      <c r="CM131" s="155"/>
      <c r="CN131" s="155"/>
      <c r="CO131" s="155"/>
      <c r="CP131" s="136"/>
      <c r="CQ131" s="136"/>
      <c r="CR131" s="135"/>
      <c r="CS131" s="14"/>
      <c r="CT131" s="5"/>
      <c r="CU131" s="5"/>
      <c r="CV131" s="5"/>
      <c r="CW131" s="5"/>
      <c r="CX131" s="5"/>
      <c r="CY131" s="5"/>
      <c r="CZ131" s="5"/>
      <c r="DA131" s="5"/>
      <c r="DB131" s="5"/>
      <c r="DC131" s="5"/>
      <c r="DD131" s="382">
        <v>3</v>
      </c>
      <c r="DE131" s="104" t="s">
        <v>74</v>
      </c>
      <c r="DF131" s="98" t="s">
        <v>91</v>
      </c>
      <c r="DG131" s="98" t="s">
        <v>60</v>
      </c>
      <c r="DH131" s="98" t="s">
        <v>92</v>
      </c>
      <c r="DI131" s="98" t="s">
        <v>44</v>
      </c>
      <c r="DJ131" s="98" t="s">
        <v>70</v>
      </c>
      <c r="DK131" s="5"/>
      <c r="DL131" s="5"/>
      <c r="DM131" s="5"/>
      <c r="DN131" s="5"/>
      <c r="DO131" s="5"/>
      <c r="DP131" s="5"/>
      <c r="DQ131" s="5"/>
    </row>
    <row r="132" spans="1:121" ht="8.1" customHeight="1" x14ac:dyDescent="0.15">
      <c r="A132" s="1"/>
      <c r="B132" s="1"/>
      <c r="C132" s="1"/>
      <c r="D132" s="1"/>
      <c r="E132" s="153"/>
      <c r="F132" s="153"/>
      <c r="G132" s="153"/>
      <c r="H132" s="383"/>
      <c r="I132" s="383"/>
      <c r="J132" s="383"/>
      <c r="K132" s="383"/>
      <c r="L132" s="383"/>
      <c r="M132" s="383"/>
      <c r="N132" s="383"/>
      <c r="O132" s="383"/>
      <c r="P132" s="383"/>
      <c r="Q132" s="383"/>
      <c r="R132" s="383"/>
      <c r="S132" s="383"/>
      <c r="T132" s="383"/>
      <c r="U132" s="383"/>
      <c r="V132" s="383"/>
      <c r="W132" s="383"/>
      <c r="X132" s="383"/>
      <c r="Y132" s="383"/>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35"/>
      <c r="CQ132" s="135"/>
      <c r="CR132" s="135"/>
      <c r="CS132" s="14"/>
      <c r="CT132" s="5"/>
      <c r="CU132" s="5"/>
      <c r="CV132" s="5"/>
      <c r="CW132" s="5"/>
      <c r="CX132" s="5"/>
      <c r="CY132" s="5"/>
      <c r="CZ132" s="5"/>
      <c r="DA132" s="5"/>
      <c r="DB132" s="5"/>
      <c r="DC132" s="5"/>
      <c r="DD132" s="382"/>
      <c r="DE132" s="104" t="s">
        <v>75</v>
      </c>
      <c r="DF132" s="98" t="s">
        <v>93</v>
      </c>
      <c r="DG132" s="98" t="s">
        <v>54</v>
      </c>
      <c r="DH132" s="98" t="s">
        <v>70</v>
      </c>
      <c r="DI132" s="98" t="s">
        <v>70</v>
      </c>
      <c r="DJ132" s="98" t="s">
        <v>70</v>
      </c>
      <c r="DK132" s="5"/>
      <c r="DL132" s="5"/>
      <c r="DM132" s="5"/>
      <c r="DN132" s="5"/>
      <c r="DO132" s="5"/>
      <c r="DP132" s="5"/>
      <c r="DQ132" s="5"/>
    </row>
    <row r="133" spans="1:121" x14ac:dyDescent="0.15">
      <c r="DD133" s="382">
        <v>4</v>
      </c>
      <c r="DE133" s="104" t="s">
        <v>84</v>
      </c>
      <c r="DF133" s="98" t="s">
        <v>59</v>
      </c>
      <c r="DG133" s="98" t="s">
        <v>94</v>
      </c>
      <c r="DH133" s="98" t="s">
        <v>70</v>
      </c>
      <c r="DI133" s="98" t="s">
        <v>70</v>
      </c>
      <c r="DJ133" s="98" t="s">
        <v>70</v>
      </c>
    </row>
    <row r="134" spans="1:121" x14ac:dyDescent="0.15">
      <c r="DD134" s="382"/>
      <c r="DE134" s="104" t="s">
        <v>85</v>
      </c>
      <c r="DF134" s="98" t="s">
        <v>95</v>
      </c>
      <c r="DG134" s="98" t="s">
        <v>47</v>
      </c>
      <c r="DH134" s="98" t="s">
        <v>70</v>
      </c>
      <c r="DI134" s="98" t="s">
        <v>70</v>
      </c>
      <c r="DJ134" s="98" t="s">
        <v>70</v>
      </c>
    </row>
    <row r="135" spans="1:121" x14ac:dyDescent="0.15">
      <c r="DD135" s="382">
        <v>5</v>
      </c>
      <c r="DE135" s="104" t="s">
        <v>86</v>
      </c>
      <c r="DF135" s="98" t="s">
        <v>50</v>
      </c>
      <c r="DG135" s="98" t="s">
        <v>96</v>
      </c>
      <c r="DH135" s="98" t="s">
        <v>70</v>
      </c>
      <c r="DI135" s="98" t="s">
        <v>70</v>
      </c>
      <c r="DJ135" s="98" t="s">
        <v>70</v>
      </c>
    </row>
    <row r="136" spans="1:121" x14ac:dyDescent="0.15">
      <c r="DD136" s="382"/>
      <c r="DE136" s="105"/>
    </row>
    <row r="137" spans="1:121" x14ac:dyDescent="0.15">
      <c r="DD137" s="105"/>
      <c r="DE137" s="105"/>
      <c r="DF137" s="98" t="s">
        <v>76</v>
      </c>
      <c r="DG137" s="98" t="s">
        <v>77</v>
      </c>
      <c r="DH137" s="98" t="s">
        <v>78</v>
      </c>
      <c r="DI137" s="98" t="s">
        <v>79</v>
      </c>
      <c r="DJ137" s="98" t="s">
        <v>83</v>
      </c>
    </row>
    <row r="138" spans="1:121" x14ac:dyDescent="0.15">
      <c r="DD138" s="105"/>
      <c r="DE138" s="105"/>
      <c r="DF138" s="98"/>
      <c r="DG138" s="98"/>
      <c r="DH138" s="98"/>
      <c r="DI138" s="98"/>
      <c r="DJ138" s="98"/>
    </row>
    <row r="139" spans="1:121" x14ac:dyDescent="0.15">
      <c r="DD139" s="105"/>
      <c r="DE139" s="105"/>
      <c r="DF139" s="98" t="str">
        <f>IFERROR(IF(VLOOKUP($E127,DE127:DJ135,3,0)="なし","",VLOOKUP($E127,DE127:DJ135,3,0)),"")</f>
        <v/>
      </c>
      <c r="DG139" s="98" t="str">
        <f>IFERROR(IF(VLOOKUP($E129,DE127:DJ135,3,0)="なし","",VLOOKUP($E129,DE127:DJ135,3,0)),"")</f>
        <v/>
      </c>
      <c r="DH139" s="98" t="str">
        <f>IFERROR(IF(VLOOKUP($E131,DE127:DJ135,3,0)="なし","",VLOOKUP($E131,DE127:DJ135,3,0)),"")</f>
        <v/>
      </c>
      <c r="DI139" s="98" t="str">
        <f>IFERROR(IF(VLOOKUP($E133,DE127:DJ135,3,0)="なし","",VLOOKUP($E133,DE127:DJ135,3,0)),"")</f>
        <v/>
      </c>
      <c r="DJ139" s="98" t="str">
        <f>IFERROR(IF(VLOOKUP($E135,DE127:DJ135,3,0)="なし","",VLOOKUP($E135,DE127:DJ135,3,0)),"")</f>
        <v/>
      </c>
    </row>
    <row r="140" spans="1:121" x14ac:dyDescent="0.15">
      <c r="DD140" s="105"/>
      <c r="DE140" s="105"/>
      <c r="DF140" s="98" t="str">
        <f>IFERROR(IF(VLOOKUP($E127,DE127:DJ135,4,0)="なし","",VLOOKUP($E127,DE127:DJ135,4,0)),"")</f>
        <v/>
      </c>
      <c r="DG140" s="98" t="str">
        <f>IFERROR(IF(VLOOKUP($E129,DE127:DJ135,4,0)="なし","",VLOOKUP($E129,DE127:DJ135,4,0)),"")</f>
        <v/>
      </c>
      <c r="DH140" s="98" t="str">
        <f>IFERROR(IF(VLOOKUP($E131,DE127:DJ135,4,0)="なし","",VLOOKUP($E131,DE127:DJ135,4,0)),"")</f>
        <v/>
      </c>
      <c r="DI140" s="98" t="str">
        <f>IFERROR(IF(VLOOKUP($E133,DE127:DJ135,4,0)="なし","",VLOOKUP($E133,DE127:DJ135,4,0)),"")</f>
        <v/>
      </c>
      <c r="DJ140" s="98" t="str">
        <f>IFERROR(IF(VLOOKUP($E135,DE127:DJ135,4,0)="なし","",VLOOKUP($E135,DE127:DJ135,4,0)),"")</f>
        <v/>
      </c>
    </row>
    <row r="141" spans="1:121" x14ac:dyDescent="0.15">
      <c r="DD141" s="105"/>
      <c r="DE141" s="105"/>
      <c r="DF141" s="98" t="str">
        <f>IFERROR(IF(VLOOKUP($E127,DE127:DJ135,5,0)="なし","",VLOOKUP($E127,DE127:DJ135,5,0)),"")</f>
        <v/>
      </c>
      <c r="DG141" s="98" t="str">
        <f>IFERROR(IF(VLOOKUP($E129,DE127:DJ135,5,0)="なし","",VLOOKUP($E129,DE127:DJ135,5,0)),"")</f>
        <v/>
      </c>
      <c r="DH141" s="98" t="str">
        <f>IFERROR(IF(VLOOKUP($E131,DE127:DJ135,5,0)="なし","",VLOOKUP($E131,DE127:DJ135,5,0)),"")</f>
        <v/>
      </c>
      <c r="DI141" s="98" t="str">
        <f>IFERROR(IF(VLOOKUP($E133,DE127:DJ135,5,0)="なし","",VLOOKUP($E133,DE127:DJ135,5,0)),"")</f>
        <v/>
      </c>
      <c r="DJ141" s="98" t="str">
        <f>IFERROR(IF(VLOOKUP($E135,DE127:DJ135,5,0)="なし","",VLOOKUP($E135,DE127:DJ135,5,0)),"")</f>
        <v/>
      </c>
    </row>
    <row r="142" spans="1:121" x14ac:dyDescent="0.15">
      <c r="DD142" s="105"/>
      <c r="DE142" s="105"/>
      <c r="DF142" s="98" t="str">
        <f>IFERROR(IF(VLOOKUP($E127,DE127:DJ135,6,0)="なし","",VLOOKUP($E127,DE127:DJ135,6,0)),"")</f>
        <v/>
      </c>
      <c r="DG142" s="98" t="str">
        <f>IFERROR(IF(VLOOKUP($E129,DE127:DJ135,6,0)="なし","",VLOOKUP($E129,DE127:DJ135,6,0)),"")</f>
        <v/>
      </c>
      <c r="DH142" s="98" t="str">
        <f>IFERROR(IF(VLOOKUP($E131,DE127:DJ135,6,0)="なし","",VLOOKUP($E131,DE127:DJ135,6,0)),"")</f>
        <v/>
      </c>
      <c r="DI142" s="98" t="str">
        <f>IFERROR(IF(VLOOKUP($E133,DE127:DJ135,6,0)="なし","",VLOOKUP($E133,DE127:DJ135,6,0)),"")</f>
        <v/>
      </c>
      <c r="DJ142" s="98" t="str">
        <f>IFERROR(IF(VLOOKUP($E135,DE127:DJ135,6,0)="なし","",VLOOKUP($E135,DE127:DJ135,6,0)),"")</f>
        <v/>
      </c>
    </row>
    <row r="143" spans="1:121" x14ac:dyDescent="0.15"/>
  </sheetData>
  <sheetProtection algorithmName="SHA-512" hashValue="F84t2SCMWTQ7SYkS5kHRMAsx5yRYKm0uA3MgKeIPiOszSkLrZImMdw4nzu0W24L2PXET29ZIK9HC4N6ZmN5ytA==" saltValue="mVDIwSEsFf0bXwL3ZGxaTg==" spinCount="100000" sheet="1" formatCells="0"/>
  <mergeCells count="341">
    <mergeCell ref="DD127:DD128"/>
    <mergeCell ref="DD129:DD130"/>
    <mergeCell ref="DD131:DD132"/>
    <mergeCell ref="DD133:DD134"/>
    <mergeCell ref="DD135:DD136"/>
    <mergeCell ref="H127:Y128"/>
    <mergeCell ref="H129:Y130"/>
    <mergeCell ref="H131:Y132"/>
    <mergeCell ref="Z127:AM128"/>
    <mergeCell ref="Z129:AM130"/>
    <mergeCell ref="Z131:AM132"/>
    <mergeCell ref="AN127:BK128"/>
    <mergeCell ref="AN129:BK130"/>
    <mergeCell ref="AN131:BK132"/>
    <mergeCell ref="CH131:CO132"/>
    <mergeCell ref="N2:V3"/>
    <mergeCell ref="W2:AE3"/>
    <mergeCell ref="AH2:AT3"/>
    <mergeCell ref="AU2:BC3"/>
    <mergeCell ref="BL127:CG128"/>
    <mergeCell ref="CH127:CO128"/>
    <mergeCell ref="F9:P10"/>
    <mergeCell ref="Q9:Q10"/>
    <mergeCell ref="R9:AR10"/>
    <mergeCell ref="AU9:BC10"/>
    <mergeCell ref="BD9:BD10"/>
    <mergeCell ref="BE9:BO10"/>
    <mergeCell ref="E5:CO6"/>
    <mergeCell ref="AC7:AN8"/>
    <mergeCell ref="AP7:BA8"/>
    <mergeCell ref="BB7:BJ8"/>
    <mergeCell ref="BK7:BU8"/>
    <mergeCell ref="BV7:BX8"/>
    <mergeCell ref="BY7:CO8"/>
    <mergeCell ref="BP9:BS10"/>
    <mergeCell ref="BU9:CA10"/>
    <mergeCell ref="CB9:CL10"/>
    <mergeCell ref="CM9:CO10"/>
    <mergeCell ref="CB11:CG12"/>
    <mergeCell ref="CI11:CN12"/>
    <mergeCell ref="BQ12:BU13"/>
    <mergeCell ref="BV12:BY13"/>
    <mergeCell ref="CB13:CG14"/>
    <mergeCell ref="CI13:CN14"/>
    <mergeCell ref="CA15:CO16"/>
    <mergeCell ref="CA17:CE19"/>
    <mergeCell ref="CF17:CJ19"/>
    <mergeCell ref="CK17:CO19"/>
    <mergeCell ref="F12:P13"/>
    <mergeCell ref="Q12:Q13"/>
    <mergeCell ref="R12:AR13"/>
    <mergeCell ref="AU12:BA13"/>
    <mergeCell ref="BB12:BB13"/>
    <mergeCell ref="BC12:BG13"/>
    <mergeCell ref="BH12:BI13"/>
    <mergeCell ref="BJ12:BO13"/>
    <mergeCell ref="BP12:BP13"/>
    <mergeCell ref="E20:F28"/>
    <mergeCell ref="G20:M28"/>
    <mergeCell ref="N20:Y28"/>
    <mergeCell ref="Z20:AM28"/>
    <mergeCell ref="AN20:BK22"/>
    <mergeCell ref="BL20:BZ22"/>
    <mergeCell ref="E15:M19"/>
    <mergeCell ref="N15:Y19"/>
    <mergeCell ref="Z15:AM19"/>
    <mergeCell ref="AN15:BK19"/>
    <mergeCell ref="BL15:BZ19"/>
    <mergeCell ref="AN25:AU26"/>
    <mergeCell ref="AV25:BJ26"/>
    <mergeCell ref="BM25:BY26"/>
    <mergeCell ref="CA20:CE28"/>
    <mergeCell ref="CF20:CJ28"/>
    <mergeCell ref="CK20:CO28"/>
    <mergeCell ref="CP20:CR28"/>
    <mergeCell ref="AN23:AU24"/>
    <mergeCell ref="AV23:BJ24"/>
    <mergeCell ref="BL23:BS24"/>
    <mergeCell ref="BM27:BY28"/>
    <mergeCell ref="CF29:CJ33"/>
    <mergeCell ref="DU30:DW30"/>
    <mergeCell ref="CK29:CO33"/>
    <mergeCell ref="CP29:CR33"/>
    <mergeCell ref="BM30:BY31"/>
    <mergeCell ref="BM32:BY33"/>
    <mergeCell ref="CA29:CE33"/>
    <mergeCell ref="N34:Y43"/>
    <mergeCell ref="Z34:AM43"/>
    <mergeCell ref="AN34:BK37"/>
    <mergeCell ref="BL34:BZ35"/>
    <mergeCell ref="CA34:CE43"/>
    <mergeCell ref="CF34:CJ43"/>
    <mergeCell ref="N29:Y33"/>
    <mergeCell ref="Z29:AM33"/>
    <mergeCell ref="AN29:BK31"/>
    <mergeCell ref="AP32:AS33"/>
    <mergeCell ref="AT32:BF33"/>
    <mergeCell ref="BS38:BU39"/>
    <mergeCell ref="BV38:BX39"/>
    <mergeCell ref="BL36:BO37"/>
    <mergeCell ref="BP36:BR37"/>
    <mergeCell ref="BS36:BU37"/>
    <mergeCell ref="BV36:BX37"/>
    <mergeCell ref="BY36:BZ37"/>
    <mergeCell ref="CK34:CO43"/>
    <mergeCell ref="CP34:CR43"/>
    <mergeCell ref="AP38:AT39"/>
    <mergeCell ref="AU38:AY39"/>
    <mergeCell ref="AZ38:BC39"/>
    <mergeCell ref="BD38:BG39"/>
    <mergeCell ref="BH38:BJ39"/>
    <mergeCell ref="BL38:BO39"/>
    <mergeCell ref="BP38:BR39"/>
    <mergeCell ref="AP40:AT41"/>
    <mergeCell ref="AU40:AY41"/>
    <mergeCell ref="AZ40:BC41"/>
    <mergeCell ref="BD40:BG41"/>
    <mergeCell ref="BH40:BJ41"/>
    <mergeCell ref="BL40:BO41"/>
    <mergeCell ref="BP40:BR41"/>
    <mergeCell ref="BS40:BU41"/>
    <mergeCell ref="BY38:BZ39"/>
    <mergeCell ref="AP42:AR43"/>
    <mergeCell ref="AS42:AV43"/>
    <mergeCell ref="AW42:AY43"/>
    <mergeCell ref="AZ42:BC43"/>
    <mergeCell ref="BD42:BG43"/>
    <mergeCell ref="BH42:BJ43"/>
    <mergeCell ref="BP42:BR43"/>
    <mergeCell ref="BS42:BU43"/>
    <mergeCell ref="BV42:BX43"/>
    <mergeCell ref="BY42:BZ43"/>
    <mergeCell ref="E29:F43"/>
    <mergeCell ref="G29:M43"/>
    <mergeCell ref="N47:Y49"/>
    <mergeCell ref="Z47:AM49"/>
    <mergeCell ref="AW47:AZ48"/>
    <mergeCell ref="BA47:BJ48"/>
    <mergeCell ref="BM47:BQ48"/>
    <mergeCell ref="BR47:BV48"/>
    <mergeCell ref="BW47:BY48"/>
    <mergeCell ref="BL42:BO43"/>
    <mergeCell ref="BV40:BX41"/>
    <mergeCell ref="BY40:BZ41"/>
    <mergeCell ref="E44:F49"/>
    <mergeCell ref="G44:M49"/>
    <mergeCell ref="N44:Y46"/>
    <mergeCell ref="Z44:AM46"/>
    <mergeCell ref="AN44:BK46"/>
    <mergeCell ref="BL44:BZ46"/>
    <mergeCell ref="DN48:DN49"/>
    <mergeCell ref="BP49:BW49"/>
    <mergeCell ref="CF47:CJ49"/>
    <mergeCell ref="CK47:CO49"/>
    <mergeCell ref="CP47:CR49"/>
    <mergeCell ref="CF44:CJ46"/>
    <mergeCell ref="CK44:CO46"/>
    <mergeCell ref="CP44:CR46"/>
    <mergeCell ref="N53:Y55"/>
    <mergeCell ref="Z53:AM55"/>
    <mergeCell ref="AN53:BK55"/>
    <mergeCell ref="BL53:BZ55"/>
    <mergeCell ref="CA53:CE55"/>
    <mergeCell ref="CF53:CJ55"/>
    <mergeCell ref="CK53:CO55"/>
    <mergeCell ref="CP53:CR55"/>
    <mergeCell ref="CA44:CE46"/>
    <mergeCell ref="CA47:CE49"/>
    <mergeCell ref="E50:F63"/>
    <mergeCell ref="G50:M63"/>
    <mergeCell ref="N50:Y52"/>
    <mergeCell ref="Z50:AM52"/>
    <mergeCell ref="AN50:BK52"/>
    <mergeCell ref="BL50:BZ52"/>
    <mergeCell ref="N56:Y59"/>
    <mergeCell ref="Z56:AM59"/>
    <mergeCell ref="AN56:BK57"/>
    <mergeCell ref="BL56:BQ57"/>
    <mergeCell ref="AU58:BF59"/>
    <mergeCell ref="BG58:BJ59"/>
    <mergeCell ref="BM58:BV59"/>
    <mergeCell ref="BW58:BY59"/>
    <mergeCell ref="DO54:DP54"/>
    <mergeCell ref="DQ54:DQ55"/>
    <mergeCell ref="DR54:DT54"/>
    <mergeCell ref="CA50:CE52"/>
    <mergeCell ref="CF50:CJ52"/>
    <mergeCell ref="CK50:CO52"/>
    <mergeCell ref="CP50:CR52"/>
    <mergeCell ref="DN50:DN51"/>
    <mergeCell ref="CA56:CE59"/>
    <mergeCell ref="CF56:CJ59"/>
    <mergeCell ref="CK56:CO59"/>
    <mergeCell ref="CP56:CR59"/>
    <mergeCell ref="CA60:CE63"/>
    <mergeCell ref="CF60:CJ63"/>
    <mergeCell ref="CK60:CO63"/>
    <mergeCell ref="CP60:CR63"/>
    <mergeCell ref="BM62:BP63"/>
    <mergeCell ref="BQ62:BV63"/>
    <mergeCell ref="BW62:BY63"/>
    <mergeCell ref="N60:Y63"/>
    <mergeCell ref="Z60:AM63"/>
    <mergeCell ref="AN60:BK63"/>
    <mergeCell ref="BM60:BR61"/>
    <mergeCell ref="BS60:BW61"/>
    <mergeCell ref="BX60:BZ61"/>
    <mergeCell ref="CF64:CJ68"/>
    <mergeCell ref="CK64:CO68"/>
    <mergeCell ref="CP64:CR68"/>
    <mergeCell ref="BM65:BP66"/>
    <mergeCell ref="AP67:BJ68"/>
    <mergeCell ref="BM67:BY68"/>
    <mergeCell ref="E64:F76"/>
    <mergeCell ref="G64:M76"/>
    <mergeCell ref="N64:Y68"/>
    <mergeCell ref="Z64:AM68"/>
    <mergeCell ref="AN64:BK66"/>
    <mergeCell ref="CA64:CE68"/>
    <mergeCell ref="N69:Y70"/>
    <mergeCell ref="Z69:AM70"/>
    <mergeCell ref="AN69:BK70"/>
    <mergeCell ref="BL69:BZ70"/>
    <mergeCell ref="CA69:CE70"/>
    <mergeCell ref="CF69:CJ70"/>
    <mergeCell ref="CK69:CO70"/>
    <mergeCell ref="CP69:CR70"/>
    <mergeCell ref="N71:Y76"/>
    <mergeCell ref="Z71:AM76"/>
    <mergeCell ref="AN71:BK76"/>
    <mergeCell ref="BM71:BX72"/>
    <mergeCell ref="E77:F82"/>
    <mergeCell ref="G77:M82"/>
    <mergeCell ref="N77:Y82"/>
    <mergeCell ref="Z77:AM82"/>
    <mergeCell ref="AN77:BK79"/>
    <mergeCell ref="BL77:BZ82"/>
    <mergeCell ref="CA77:CE79"/>
    <mergeCell ref="CF77:CJ79"/>
    <mergeCell ref="CK77:CO79"/>
    <mergeCell ref="AN80:BK82"/>
    <mergeCell ref="CA80:CE82"/>
    <mergeCell ref="CF80:CJ82"/>
    <mergeCell ref="CK80:CO82"/>
    <mergeCell ref="CP83:CR85"/>
    <mergeCell ref="BL84:BP85"/>
    <mergeCell ref="BQ84:BU85"/>
    <mergeCell ref="BV84:BY85"/>
    <mergeCell ref="CA86:CE87"/>
    <mergeCell ref="CF86:CJ87"/>
    <mergeCell ref="CK86:CO87"/>
    <mergeCell ref="CP86:CR87"/>
    <mergeCell ref="CA71:CE76"/>
    <mergeCell ref="CF71:CJ76"/>
    <mergeCell ref="CK71:CO76"/>
    <mergeCell ref="CP71:CR76"/>
    <mergeCell ref="BM73:BU74"/>
    <mergeCell ref="BV73:BY74"/>
    <mergeCell ref="CP77:CR79"/>
    <mergeCell ref="CP80:CR82"/>
    <mergeCell ref="CF90:CJ94"/>
    <mergeCell ref="E83:F85"/>
    <mergeCell ref="G83:M85"/>
    <mergeCell ref="N83:Y85"/>
    <mergeCell ref="Z83:AM85"/>
    <mergeCell ref="AN83:BK85"/>
    <mergeCell ref="CA83:CE85"/>
    <mergeCell ref="CF83:CJ85"/>
    <mergeCell ref="CK83:CO85"/>
    <mergeCell ref="G111:M113"/>
    <mergeCell ref="N111:CO113"/>
    <mergeCell ref="G114:M115"/>
    <mergeCell ref="N114:CO115"/>
    <mergeCell ref="CA99:CE103"/>
    <mergeCell ref="CF99:CJ103"/>
    <mergeCell ref="CK99:CO103"/>
    <mergeCell ref="CA95:CE98"/>
    <mergeCell ref="CF95:CJ98"/>
    <mergeCell ref="CK95:CO98"/>
    <mergeCell ref="N106:CO108"/>
    <mergeCell ref="BL96:BQ97"/>
    <mergeCell ref="BR96:BW97"/>
    <mergeCell ref="BX96:BZ97"/>
    <mergeCell ref="G86:M98"/>
    <mergeCell ref="N86:Y98"/>
    <mergeCell ref="Z86:AM98"/>
    <mergeCell ref="AN86:BK87"/>
    <mergeCell ref="BL86:BZ87"/>
    <mergeCell ref="AN90:BK92"/>
    <mergeCell ref="AV93:BA94"/>
    <mergeCell ref="BB93:BG94"/>
    <mergeCell ref="BH93:BJ94"/>
    <mergeCell ref="AN95:BK98"/>
    <mergeCell ref="E99:F103"/>
    <mergeCell ref="G99:M103"/>
    <mergeCell ref="N99:Y103"/>
    <mergeCell ref="Z99:AM103"/>
    <mergeCell ref="AN99:BK100"/>
    <mergeCell ref="BL99:BZ103"/>
    <mergeCell ref="G109:M110"/>
    <mergeCell ref="N109:CO110"/>
    <mergeCell ref="CP15:CR19"/>
    <mergeCell ref="AN47:AV48"/>
    <mergeCell ref="CP95:CR98"/>
    <mergeCell ref="E86:F98"/>
    <mergeCell ref="AN88:BK89"/>
    <mergeCell ref="BL88:BZ89"/>
    <mergeCell ref="CK90:CO94"/>
    <mergeCell ref="CP90:CR94"/>
    <mergeCell ref="BL92:BQ93"/>
    <mergeCell ref="BR92:BW93"/>
    <mergeCell ref="BX92:BZ93"/>
    <mergeCell ref="CA88:CE89"/>
    <mergeCell ref="CF88:CJ89"/>
    <mergeCell ref="CK88:CO89"/>
    <mergeCell ref="CP88:CR89"/>
    <mergeCell ref="CA90:CE94"/>
    <mergeCell ref="DD20:DD21"/>
    <mergeCell ref="E131:G132"/>
    <mergeCell ref="E127:G128"/>
    <mergeCell ref="E129:G130"/>
    <mergeCell ref="BL129:CG130"/>
    <mergeCell ref="CH129:CO130"/>
    <mergeCell ref="BL131:CG132"/>
    <mergeCell ref="E116:CO118"/>
    <mergeCell ref="E119:CO120"/>
    <mergeCell ref="E121:CO122"/>
    <mergeCell ref="E123:G126"/>
    <mergeCell ref="H123:Y126"/>
    <mergeCell ref="Z123:AM126"/>
    <mergeCell ref="AN123:BK126"/>
    <mergeCell ref="BL123:CG126"/>
    <mergeCell ref="CH123:CO124"/>
    <mergeCell ref="CH125:CO126"/>
    <mergeCell ref="CP99:CR103"/>
    <mergeCell ref="AN101:BK102"/>
    <mergeCell ref="E104:F115"/>
    <mergeCell ref="G104:M105"/>
    <mergeCell ref="N104:CO105"/>
    <mergeCell ref="G106:M108"/>
    <mergeCell ref="AN58:AT59"/>
  </mergeCells>
  <phoneticPr fontId="20"/>
  <dataValidations count="20">
    <dataValidation type="list" allowBlank="1" showInputMessage="1" showErrorMessage="1" sqref="BQ12:BU13" xr:uid="{F51E4434-F0C1-4769-9E23-6A7055367E66}">
      <formula1>$DE$69:$DE$73</formula1>
    </dataValidation>
    <dataValidation type="list" allowBlank="1" showInputMessage="1" showErrorMessage="1" sqref="BM27:BY28" xr:uid="{395BC4AA-38BF-4B72-9C0D-DD443142F2A0}">
      <formula1>$DQ$49:$DQ$51</formula1>
    </dataValidation>
    <dataValidation type="list" allowBlank="1" showInputMessage="1" showErrorMessage="1" sqref="BM25:BY26" xr:uid="{8962FFA7-DCCA-4305-A8DD-0028C1D8835F}">
      <formula1>$DP$48:$DP$51</formula1>
    </dataValidation>
    <dataValidation type="list" allowBlank="1" showInputMessage="1" showErrorMessage="1" sqref="BP9:BS10" xr:uid="{DC2751B5-76AE-47BB-A8E0-139EF0A5A6D9}">
      <formula1>$DO$47:$DO$49</formula1>
    </dataValidation>
    <dataValidation type="list" allowBlank="1" showInputMessage="1" showErrorMessage="1" sqref="BE9" xr:uid="{B9001848-CDE5-40F4-AAD8-8513ABD3E1E2}">
      <formula1>$DK$30:$DK$33</formula1>
    </dataValidation>
    <dataValidation type="list" allowBlank="1" showInputMessage="1" showErrorMessage="1" sqref="BQ62:BV63" xr:uid="{D81D285A-6D65-4260-B792-3C12DF86361A}">
      <formula1>$DH$30:$DH$59</formula1>
    </dataValidation>
    <dataValidation type="list" allowBlank="1" showInputMessage="1" showErrorMessage="1" sqref="BM67:BY68" xr:uid="{151C4CE7-2D63-491B-97FE-8AAE595D5231}">
      <formula1>$DN$31:$DN$32</formula1>
    </dataValidation>
    <dataValidation type="list" allowBlank="1" showInputMessage="1" showErrorMessage="1" sqref="AP7:BA8" xr:uid="{07B7F35B-2651-4832-9453-06DFAA52973B}">
      <formula1>$DO$30:$DO$45</formula1>
    </dataValidation>
    <dataValidation type="list" allowBlank="1" showInputMessage="1" showErrorMessage="1" sqref="BM32:BY33" xr:uid="{5E00BDC7-F2D1-40EE-9DD1-4F163BFFABA9}">
      <formula1>$DQ$31:$DQ$32</formula1>
    </dataValidation>
    <dataValidation imeMode="off" allowBlank="1" showInputMessage="1" showErrorMessage="1" sqref="R12:AR13" xr:uid="{6201ED66-09B2-431D-9181-120532A98D22}"/>
    <dataValidation type="list" allowBlank="1" showInputMessage="1" showErrorMessage="1" sqref="AU2:BC3" xr:uid="{14584790-8D90-4A77-B729-47E4C18173B2}">
      <formula1>$CU$30:$CU$31</formula1>
    </dataValidation>
    <dataValidation type="list" allowBlank="1" showInputMessage="1" showErrorMessage="1" sqref="W2:AE3" xr:uid="{FA2AF38A-A18C-44C4-A2B3-2A03C86A4E60}">
      <formula1>$CT$30:$CT$31</formula1>
    </dataValidation>
    <dataValidation type="list" allowBlank="1" showInputMessage="1" showErrorMessage="1" sqref="BL99:BZ103 BL77:BZ82" xr:uid="{FEBA0D98-FEE0-4669-8A10-0F0A42599167}">
      <formula1>$DK$35:$DK$36</formula1>
    </dataValidation>
    <dataValidation type="list" allowBlank="1" showInputMessage="1" showErrorMessage="1" sqref="CA44:CE46 CK44:CO46 CA50:CE55 CK50:CO55 CA69:CE70 CK69:CO70 CA86:CE87 CK86:CO87" xr:uid="{70446A2B-6962-4F55-8341-66A62E79400C}">
      <formula1>$DE$31:$DE$32</formula1>
    </dataValidation>
    <dataValidation type="list" allowBlank="1" showInputMessage="1" showErrorMessage="1" sqref="E127:G132" xr:uid="{7852D4B0-A9AD-48BC-9DE6-0598E19D311E}">
      <formula1>#REF!</formula1>
    </dataValidation>
    <dataValidation type="list" allowBlank="1" showInputMessage="1" showErrorMessage="1" sqref="Z127:AM128" xr:uid="{D3AF4897-591A-48F2-98CB-F7A16D4F0474}">
      <formula1>$DF$138:$DF$142</formula1>
    </dataValidation>
    <dataValidation type="list" allowBlank="1" showInputMessage="1" showErrorMessage="1" sqref="Z129:AM130" xr:uid="{ED15D438-9CC1-4845-A0CB-EBE1F10DB94F}">
      <formula1>$DG$138:$DG$142</formula1>
    </dataValidation>
    <dataValidation type="list" allowBlank="1" showInputMessage="1" showErrorMessage="1" sqref="Z131:AM132" xr:uid="{47350135-9CC5-4048-A33C-543DE4F14247}">
      <formula1>$DH$138:$DH$142</formula1>
    </dataValidation>
    <dataValidation type="list" allowBlank="1" showInputMessage="1" showErrorMessage="1" sqref="AP42:AR43" xr:uid="{6095EE5B-C4FC-43EE-8678-8361F01D958E}">
      <formula1>$DI$70:$DI$72</formula1>
    </dataValidation>
    <dataValidation type="list" allowBlank="1" showInputMessage="1" showErrorMessage="1" sqref="CA99:CE103 CK99:CO103 CA77:CE82 CK77:CO82" xr:uid="{D0E9A368-A091-4448-872F-9551BBE6371A}">
      <formula1>$DE$33:$DE$35</formula1>
    </dataValidation>
  </dataValidations>
  <printOptions horizontalCentered="1"/>
  <pageMargins left="0.51" right="0.31" top="0.31" bottom="0.31" header="0.24" footer="0.1"/>
  <pageSetup paperSize="9" scale="81" fitToWidth="0" orientation="portrait" r:id="rId1"/>
  <headerFooter alignWithMargins="0">
    <oddFooter>&amp;C版権所有：日本オーチス・エレベータ株式会社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6032B5-AF1A-4DF3-9960-3973BD69AF20}">
  <ds:schemaRefs>
    <ds:schemaRef ds:uri="http://schemas.microsoft.com/sharepoint/v3/contenttype/forms"/>
  </ds:schemaRefs>
</ds:datastoreItem>
</file>

<file path=customXml/itemProps2.xml><?xml version="1.0" encoding="utf-8"?>
<ds:datastoreItem xmlns:ds="http://schemas.openxmlformats.org/officeDocument/2006/customXml" ds:itemID="{2E38D264-28A6-4B0A-AB29-DE7E9EC59C71}">
  <ds:schemaRef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9cacca7d-bcd8-47e3-97f8-04daa82fb632"/>
    <ds:schemaRef ds:uri="49117fb1-943f-47bb-9f53-2594fdbd08a5"/>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D522F61F-FC33-4BDF-8A8E-0AB5DE954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UCMP-HYD_Ver.3_K</vt:lpstr>
      <vt:lpstr>'UCMP-HYD_Ver.3_K'!Print_Area</vt:lpstr>
      <vt:lpstr>'UCMP-HYD_Ver.3_K'!Print_Titles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2024-04-01T10:45:03Z</cp:lastPrinted>
  <dcterms:created xsi:type="dcterms:W3CDTF">2009-08-17T04:44:12Z</dcterms:created>
  <dcterms:modified xsi:type="dcterms:W3CDTF">2024-05-14T05:54:26Z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