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P07B_パッド/"/>
    </mc:Choice>
  </mc:AlternateContent>
  <xr:revisionPtr revIDLastSave="28" documentId="13_ncr:1_{0613E877-B71E-4A1E-BD99-7EE3FFF838CB}" xr6:coauthVersionLast="47" xr6:coauthVersionMax="47" xr10:uidLastSave="{B7ABCAAD-661D-49BA-A84B-6E55C837131F}"/>
  <bookViews>
    <workbookView xWindow="-110" yWindow="-110" windowWidth="19420" windowHeight="11500" xr2:uid="{C88253FF-E944-4020-858A-9080B67EA5EE}"/>
  </bookViews>
  <sheets>
    <sheet name="UCMP-P07B_Ver.2_K" sheetId="52" r:id="rId1"/>
  </sheets>
  <definedNames>
    <definedName name="_xlnm.Print_Area" localSheetId="0">'UCMP-P07B_Ver.2_K'!$E$3:$CK$122</definedName>
    <definedName name="_xlnm.Print_Titles" localSheetId="0">'UCMP-P07B_Ver.2_K'!$3:$19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43" i="52" l="1"/>
  <c r="BW43" i="52"/>
  <c r="CT51" i="52" l="1"/>
  <c r="AP32" i="52"/>
  <c r="AP26" i="52"/>
  <c r="CW128" i="52"/>
  <c r="CV128" i="52"/>
  <c r="CU128" i="52"/>
  <c r="CW127" i="52"/>
  <c r="CV127" i="52"/>
  <c r="CU127" i="52"/>
  <c r="CW126" i="52"/>
  <c r="CV126" i="52"/>
  <c r="CU126" i="52"/>
  <c r="CW125" i="52"/>
  <c r="CV125" i="52"/>
  <c r="CU125" i="52"/>
  <c r="H120" i="52"/>
  <c r="H117" i="52"/>
  <c r="H114" i="52"/>
  <c r="DO104" i="52"/>
  <c r="DN104" i="52"/>
  <c r="DM104" i="52"/>
  <c r="DL104" i="52"/>
  <c r="CG98" i="52"/>
  <c r="BW98" i="52"/>
  <c r="CG93" i="52"/>
  <c r="BW93" i="52"/>
  <c r="CG80" i="52"/>
  <c r="CB80" i="52"/>
  <c r="BW80" i="52"/>
  <c r="CS69" i="52"/>
  <c r="CT69" i="52"/>
  <c r="CG69" i="52"/>
  <c r="CB69" i="52"/>
  <c r="BW69" i="52"/>
  <c r="CW67" i="52"/>
  <c r="CX67" i="52"/>
  <c r="CV62" i="52"/>
  <c r="CU62" i="52"/>
  <c r="CT62" i="52"/>
  <c r="CV61" i="52"/>
  <c r="CU61" i="52"/>
  <c r="CT61" i="52"/>
  <c r="CG57" i="52"/>
  <c r="BW57" i="52"/>
  <c r="CT56" i="52"/>
  <c r="CT55" i="52"/>
  <c r="CT54" i="52"/>
  <c r="CT53" i="52"/>
  <c r="AU85" i="52"/>
  <c r="CU69" i="52"/>
  <c r="CT52" i="52"/>
  <c r="CG49" i="52"/>
  <c r="BW49" i="52"/>
  <c r="AQ45" i="52"/>
  <c r="AS39" i="52"/>
  <c r="CG38" i="52"/>
  <c r="BW38" i="52"/>
  <c r="BH29" i="52"/>
  <c r="CG22" i="52"/>
  <c r="BW22" i="52"/>
  <c r="BH22" i="52"/>
  <c r="BG5" i="52"/>
  <c r="DK104" i="52" s="1"/>
  <c r="DP104" i="52" s="1" a="1"/>
  <c r="DP104" i="52" s="1"/>
  <c r="AP60" i="52" s="1"/>
  <c r="CV69"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AW10" authorId="0" shapeId="0" xr:uid="{F396DCE6-1AFB-4FEF-9F36-0F6743C5F410}">
      <text>
        <r>
          <rPr>
            <b/>
            <sz val="9"/>
            <color indexed="81"/>
            <rFont val="ＭＳ Ｐゴシック"/>
            <family val="3"/>
            <charset val="128"/>
          </rPr>
          <t>定格速度を選択する</t>
        </r>
      </text>
    </comment>
    <comment ref="AW12" authorId="0" shapeId="0" xr:uid="{9FF6E1D5-8251-4D03-B8A4-4BBBFB8D4E14}">
      <text>
        <r>
          <rPr>
            <b/>
            <sz val="9"/>
            <color indexed="81"/>
            <rFont val="ＭＳ Ｐゴシック"/>
            <family val="3"/>
            <charset val="128"/>
          </rPr>
          <t>機種を選択
GeN2 R (1.5T)
Gen2 R (2T)
GeN2 P (2T)
Gen2 B (2T)
Gen2 P (2.6T)
(非常用を含む）
GeN2 B (2.6T)
R：片引き戸（乗用、人荷用）
P：両引き戸（乗用）
B：寝台用
※（）内はマシンタイプ
1.5T:シーブ3列
2T：シーブ4列
2.6T：シーブ5列</t>
        </r>
      </text>
    </comment>
    <comment ref="X22" authorId="0" shapeId="0" xr:uid="{6E6CDB83-1E6B-4FF9-B74D-39E711143F56}">
      <text>
        <r>
          <rPr>
            <sz val="9"/>
            <color indexed="81"/>
            <rFont val="ＭＳ Ｐゴシック"/>
            <family val="3"/>
            <charset val="128"/>
          </rPr>
          <t xml:space="preserve">基盤の型式若しくはプログラムバージョンを目視又は保守ツールにて確認する
</t>
        </r>
      </text>
    </comment>
    <comment ref="BJ44" authorId="0" shapeId="0" xr:uid="{2F958555-8D77-4CCC-A7E0-769F1AE3D471}">
      <text>
        <r>
          <rPr>
            <b/>
            <sz val="9"/>
            <color indexed="81"/>
            <rFont val="ＭＳ Ｐゴシック"/>
            <family val="3"/>
            <charset val="128"/>
          </rPr>
          <t>測定値を記入</t>
        </r>
      </text>
    </comment>
    <comment ref="BI60" authorId="0" shapeId="0" xr:uid="{BAB74B16-8B0E-4ACF-B894-DFFBD2853B2E}">
      <text>
        <r>
          <rPr>
            <sz val="9"/>
            <color indexed="81"/>
            <rFont val="ＭＳ Ｐゴシック"/>
            <family val="3"/>
            <charset val="128"/>
          </rPr>
          <t>巻上機銘板にて確認する。</t>
        </r>
      </text>
    </comment>
    <comment ref="BN81" authorId="0" shapeId="0" xr:uid="{277AED80-380C-4A33-9807-2758D8E9A0B9}">
      <text>
        <r>
          <rPr>
            <b/>
            <sz val="9"/>
            <color indexed="81"/>
            <rFont val="ＭＳ Ｐゴシック"/>
            <family val="3"/>
            <charset val="128"/>
          </rPr>
          <t>実測値を記入</t>
        </r>
      </text>
    </comment>
    <comment ref="AU85" authorId="0" shapeId="0" xr:uid="{60D62F37-CF6F-4411-912B-3466490512D2}">
      <text>
        <r>
          <rPr>
            <sz val="6"/>
            <color indexed="81"/>
            <rFont val="ＭＳ Ｐゴシック"/>
            <family val="3"/>
            <charset val="128"/>
          </rPr>
          <t>積載、速度、機種を選択すると自動で入力されますが、銘板値と差異が無いか確認すること。
自動で表示されない場合は、銘板値を入力すること。</t>
        </r>
      </text>
    </comment>
    <comment ref="BN86" authorId="0" shapeId="0" xr:uid="{D965B067-E88E-4D11-8012-EA1805A48533}">
      <text>
        <r>
          <rPr>
            <b/>
            <sz val="9"/>
            <color indexed="81"/>
            <rFont val="ＭＳ Ｐゴシック"/>
            <family val="3"/>
            <charset val="128"/>
          </rPr>
          <t>知りえる最も直近の数値を記入する。</t>
        </r>
      </text>
    </comment>
    <comment ref="BJ100" authorId="0" shapeId="0" xr:uid="{FECF0EDE-FC11-46F2-9CD2-405E6060213F}">
      <text>
        <r>
          <rPr>
            <b/>
            <sz val="9"/>
            <color indexed="81"/>
            <rFont val="ＭＳ Ｐゴシック"/>
            <family val="3"/>
            <charset val="128"/>
          </rPr>
          <t>全階測定し、最も広い寸法を記入する</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<sst xmlns="http://schemas.openxmlformats.org/spreadsheetml/2006/main" count="714" uniqueCount="239">
  <si>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</si>
  <si>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</si>
  <si>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</si>
  <si>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</si>
  <si>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</si>
  <si>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</si>
  <si>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</si>
  <si>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</si>
  <si>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</si>
  <si>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</si>
  <si>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</si>
  <si>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</si>
  <si>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規定部品の
交換基準</t>
    <rPh sb="0" eb="2">
      <t>キテイ</t>
    </rPh>
    <rPh sb="2" eb="4">
      <t>ブヒン</t>
    </rPh>
    <rPh sb="6" eb="8">
      <t>コウカン</t>
    </rPh>
    <rPh sb="8" eb="10">
      <t>キジュン</t>
    </rPh>
    <phoneticPr fontId="20"/>
  </si>
  <si>
    <t>ﾊﾟｯﾄﾞの厚さの状況</t>
    <rPh sb="6" eb="7">
      <t>アツ</t>
    </rPh>
    <rPh sb="9" eb="11">
      <t>ジョウキョウ</t>
    </rPh>
    <phoneticPr fontId="20"/>
  </si>
  <si>
    <t>制動力の状況</t>
    <rPh sb="0" eb="2">
      <t>セイドウ</t>
    </rPh>
    <rPh sb="2" eb="3">
      <t>リョク</t>
    </rPh>
    <rPh sb="4" eb="6">
      <t>ジョウキョウ</t>
    </rPh>
    <phoneticPr fontId="20"/>
  </si>
  <si>
    <t>目視及び触診により
確認する｡</t>
    <rPh sb="0" eb="2">
      <t>モクシ</t>
    </rPh>
    <rPh sb="2" eb="3">
      <t>オヨ</t>
    </rPh>
    <rPh sb="4" eb="6">
      <t>ショクシン</t>
    </rPh>
    <rPh sb="10" eb="12">
      <t>カクニン</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</si>
  <si>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</si>
  <si>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</si>
  <si>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</si>
  <si>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</si>
  <si>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かご床面からつま先
保護板直線部までの
長さを測定する｡</t>
    <rPh sb="2" eb="3">
      <t>ユカ</t>
    </rPh>
    <rPh sb="3" eb="4">
      <t>メン</t>
    </rPh>
    <rPh sb="8" eb="9">
      <t>サキ</t>
    </rPh>
    <rPh sb="10" eb="12">
      <t>ホゴ</t>
    </rPh>
    <rPh sb="12" eb="13">
      <t>イタ</t>
    </rPh>
    <rPh sb="13" eb="15">
      <t>チョクセン</t>
    </rPh>
    <rPh sb="15" eb="16">
      <t>ブ</t>
    </rPh>
    <rPh sb="20" eb="21">
      <t>ナガ</t>
    </rPh>
    <rPh sb="23" eb="25">
      <t>ソクテイ</t>
    </rPh>
    <phoneticPr fontId="20"/>
  </si>
  <si>
    <t>(2)</t>
  </si>
  <si>
    <t>規定部品の形式</t>
    <rPh sb="0" eb="2">
      <t>キテイ</t>
    </rPh>
    <rPh sb="2" eb="4">
      <t>ブヒン</t>
    </rPh>
    <rPh sb="5" eb="7">
      <t>ケイシキ</t>
    </rPh>
    <phoneticPr fontId="20"/>
  </si>
  <si>
    <t>昇降機番号 :</t>
    <rPh sb="0" eb="3">
      <t>ショウコウキ</t>
    </rPh>
    <rPh sb="3" eb="5">
      <t>バンゴウ</t>
    </rPh>
    <phoneticPr fontId="20"/>
  </si>
  <si>
    <t>制動距離:</t>
    <rPh sb="0" eb="2">
      <t>セイドウ</t>
    </rPh>
    <rPh sb="2" eb="4">
      <t>キョリ</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</si>
  <si>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</si>
  <si>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</si>
  <si>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</si>
  <si>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</si>
  <si>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(1)</t>
    <phoneticPr fontId="20"/>
  </si>
  <si>
    <t>(4)</t>
    <phoneticPr fontId="20"/>
  </si>
  <si>
    <t>(5)</t>
    <phoneticPr fontId="20"/>
  </si>
  <si>
    <t>mm</t>
    <phoneticPr fontId="20"/>
  </si>
  <si>
    <t>(3)</t>
    <phoneticPr fontId="20"/>
  </si>
  <si>
    <t>ﾌﾟﾛｸﾞﾗﾑﾊﾞｰｼﾞｮﾝ</t>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</si>
  <si>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</si>
  <si>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</si>
  <si>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</si>
  <si>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ﾌﾞﾚｰｷﾊﾟｯﾄﾞの動作感知装置</t>
    <rPh sb="11" eb="13">
      <t>ドウサ</t>
    </rPh>
    <rPh sb="13" eb="15">
      <t>カンチ</t>
    </rPh>
    <rPh sb="15" eb="17">
      <t>ソウチ</t>
    </rPh>
    <phoneticPr fontId="20"/>
  </si>
  <si>
    <t>ﾌﾞﾚｰｷ開放時及び締結時の動作感知装置の接点信号を確認する。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6" eb="28">
      <t>カクニン</t>
    </rPh>
    <phoneticPr fontId="20"/>
  </si>
  <si>
    <t>ﾌﾞﾚｰｷの開閉と接点信号が一致していないこと。</t>
    <rPh sb="6" eb="8">
      <t>カイヘイ</t>
    </rPh>
    <rPh sb="9" eb="11">
      <t>セッテン</t>
    </rPh>
    <rPh sb="11" eb="13">
      <t>シンゴウ</t>
    </rPh>
    <rPh sb="14" eb="16">
      <t>イッチ</t>
    </rPh>
    <phoneticPr fontId="20"/>
  </si>
  <si>
    <t>要重点点検</t>
    <rPh sb="0" eb="1">
      <t>ヨウ</t>
    </rPh>
    <rPh sb="1" eb="3">
      <t>ジュウテン</t>
    </rPh>
    <rPh sb="3" eb="5">
      <t>テンケン</t>
    </rPh>
    <phoneticPr fontId="20"/>
  </si>
  <si>
    <t>油排出場所の油の流出状況</t>
    <rPh sb="0" eb="1">
      <t>アブラ</t>
    </rPh>
    <rPh sb="1" eb="3">
      <t>ハイシュツ</t>
    </rPh>
    <rPh sb="3" eb="5">
      <t>バショ</t>
    </rPh>
    <rPh sb="6" eb="7">
      <t>アブラ</t>
    </rPh>
    <rPh sb="8" eb="10">
      <t>リュウシュツ</t>
    </rPh>
    <rPh sb="10" eb="12">
      <t>ジョウキョウ</t>
    </rPh>
    <phoneticPr fontId="20"/>
  </si>
  <si>
    <t>ー</t>
    <phoneticPr fontId="20"/>
  </si>
  <si>
    <t>制動面に油が付着していること。</t>
    <rPh sb="0" eb="2">
      <t>セイドウ</t>
    </rPh>
    <rPh sb="2" eb="3">
      <t>メン</t>
    </rPh>
    <rPh sb="4" eb="5">
      <t>アブラ</t>
    </rPh>
    <rPh sb="6" eb="8">
      <t>フチャク</t>
    </rPh>
    <phoneticPr fontId="20"/>
  </si>
  <si>
    <t>規定値:</t>
    <rPh sb="0" eb="3">
      <t>キテイチ</t>
    </rPh>
    <phoneticPr fontId="20"/>
  </si>
  <si>
    <t>制動面の油の流出状況</t>
    <rPh sb="0" eb="2">
      <t>セイドウ</t>
    </rPh>
    <rPh sb="2" eb="3">
      <t>メン</t>
    </rPh>
    <rPh sb="4" eb="5">
      <t>アブラ</t>
    </rPh>
    <rPh sb="6" eb="8">
      <t>リュウシュツ</t>
    </rPh>
    <rPh sb="8" eb="10">
      <t>ジョウキョウ</t>
    </rPh>
    <phoneticPr fontId="20"/>
  </si>
  <si>
    <t>型式</t>
    <rPh sb="0" eb="2">
      <t>カタシキ</t>
    </rPh>
    <phoneticPr fontId="20"/>
  </si>
  <si>
    <t>作動の状況</t>
    <rPh sb="0" eb="2">
      <t>サドウ</t>
    </rPh>
    <rPh sb="3" eb="5">
      <t>ジョウキョウ</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</si>
  <si>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</si>
  <si>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</si>
  <si>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</si>
  <si>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</si>
  <si>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年月</t>
    <rPh sb="0" eb="1">
      <t>ネン</t>
    </rPh>
    <rPh sb="1" eb="2">
      <t>ツキ</t>
    </rPh>
    <phoneticPr fontId="20"/>
  </si>
  <si>
    <t>改善（予定）</t>
    <rPh sb="0" eb="2">
      <t>カイゼン</t>
    </rPh>
    <rPh sb="3" eb="5">
      <t>ヨテイ</t>
    </rPh>
    <phoneticPr fontId="20"/>
  </si>
  <si>
    <r>
      <t>m</t>
    </r>
    <r>
      <rPr>
        <sz val="11"/>
        <rFont val="ＭＳ Ｐゴシック"/>
        <family val="3"/>
        <charset val="128"/>
      </rPr>
      <t>/min</t>
    </r>
    <phoneticPr fontId="20"/>
  </si>
  <si>
    <t>大臣認定番号</t>
    <rPh sb="0" eb="2">
      <t>ダイジン</t>
    </rPh>
    <rPh sb="2" eb="4">
      <t>ニンテイ</t>
    </rPh>
    <rPh sb="4" eb="6">
      <t>バンゴウ</t>
    </rPh>
    <phoneticPr fontId="20"/>
  </si>
  <si>
    <t>UCMP型式</t>
    <rPh sb="4" eb="6">
      <t>カタシキ</t>
    </rPh>
    <phoneticPr fontId="20"/>
  </si>
  <si>
    <t>ｋｇ</t>
    <phoneticPr fontId="20"/>
  </si>
  <si>
    <t>積載量 :</t>
    <rPh sb="0" eb="3">
      <t>セキサイリョウ</t>
    </rPh>
    <phoneticPr fontId="20"/>
  </si>
  <si>
    <t>定格速度 :</t>
    <rPh sb="0" eb="2">
      <t>テイカク</t>
    </rPh>
    <rPh sb="2" eb="4">
      <t>ソクド</t>
    </rPh>
    <phoneticPr fontId="20"/>
  </si>
  <si>
    <t>認定番号</t>
    <rPh sb="0" eb="2">
      <t>ニンテイ</t>
    </rPh>
    <rPh sb="2" eb="4">
      <t>バンゴウ</t>
    </rPh>
    <phoneticPr fontId="20"/>
  </si>
  <si>
    <t>型式：</t>
    <rPh sb="0" eb="2">
      <t>カタシキ</t>
    </rPh>
    <phoneticPr fontId="20"/>
  </si>
  <si>
    <t>規定位置で動作しないこと。　　　　　　　　　　</t>
    <rPh sb="0" eb="2">
      <t>キテイ</t>
    </rPh>
    <rPh sb="2" eb="4">
      <t>イチ</t>
    </rPh>
    <rPh sb="5" eb="7">
      <t>ドウサ</t>
    </rPh>
    <phoneticPr fontId="20"/>
  </si>
  <si>
    <t>規定値：</t>
    <rPh sb="0" eb="3">
      <t>キテイチ</t>
    </rPh>
    <phoneticPr fontId="20"/>
  </si>
  <si>
    <t>隙間が 0.45mmを超えること。（要是正）</t>
    <rPh sb="0" eb="2">
      <t>スキマ</t>
    </rPh>
    <rPh sb="11" eb="12">
      <t>コ</t>
    </rPh>
    <phoneticPr fontId="20"/>
  </si>
  <si>
    <t>可動制動板とｺｲﾙｹｰｽの隙間を測定する。</t>
    <rPh sb="0" eb="2">
      <t>カドウ</t>
    </rPh>
    <rPh sb="2" eb="4">
      <t>セイドウ</t>
    </rPh>
    <rPh sb="4" eb="5">
      <t>イタ</t>
    </rPh>
    <rPh sb="13" eb="15">
      <t>スキマ</t>
    </rPh>
    <rPh sb="16" eb="18">
      <t>ソクテイ</t>
    </rPh>
    <phoneticPr fontId="20"/>
  </si>
  <si>
    <t>-</t>
    <phoneticPr fontId="20"/>
  </si>
  <si>
    <t>〇</t>
    <phoneticPr fontId="20"/>
  </si>
  <si>
    <t>安全制御ﾌﾟﾛｸﾞﾗﾑ</t>
    <rPh sb="0" eb="2">
      <t>アンゼン</t>
    </rPh>
    <rPh sb="2" eb="4">
      <t>セイギョ</t>
    </rPh>
    <phoneticPr fontId="20"/>
  </si>
  <si>
    <t>前　回:</t>
    <rPh sb="0" eb="1">
      <t>マエ</t>
    </rPh>
    <rPh sb="2" eb="3">
      <t>カイ</t>
    </rPh>
    <phoneticPr fontId="20"/>
  </si>
  <si>
    <t>mm未満であること｡</t>
    <rPh sb="2" eb="4">
      <t>ミマン</t>
    </rPh>
    <phoneticPr fontId="20"/>
  </si>
  <si>
    <t>GeN2 B(2T)</t>
    <phoneticPr fontId="20"/>
  </si>
  <si>
    <t>GeN2 B(2.6T)</t>
    <phoneticPr fontId="20"/>
  </si>
  <si>
    <t>B(2T)</t>
    <phoneticPr fontId="20"/>
  </si>
  <si>
    <t>B(2.6T)</t>
    <phoneticPr fontId="20"/>
  </si>
  <si>
    <t>●</t>
    <phoneticPr fontId="20"/>
  </si>
  <si>
    <t>基板が指定されている型式と同一でないこと。</t>
    <rPh sb="0" eb="2">
      <t>キバン</t>
    </rPh>
    <rPh sb="3" eb="5">
      <t>シテイ</t>
    </rPh>
    <rPh sb="10" eb="12">
      <t>カタシキ</t>
    </rPh>
    <rPh sb="13" eb="14">
      <t>ドウ</t>
    </rPh>
    <rPh sb="14" eb="15">
      <t>イツ</t>
    </rPh>
    <phoneticPr fontId="20"/>
  </si>
  <si>
    <t>ﾌﾟﾛｸﾞﾗﾑが大臣認定を受けた型式と同一でないこと。</t>
    <rPh sb="8" eb="10">
      <t>ダイジン</t>
    </rPh>
    <rPh sb="10" eb="12">
      <t>ニンテイ</t>
    </rPh>
    <rPh sb="13" eb="14">
      <t>ウ</t>
    </rPh>
    <rPh sb="16" eb="18">
      <t>カタシキ</t>
    </rPh>
    <rPh sb="19" eb="21">
      <t>ドウイツ</t>
    </rPh>
    <phoneticPr fontId="20"/>
  </si>
  <si>
    <t>年</t>
    <rPh sb="0" eb="1">
      <t>ネン</t>
    </rPh>
    <phoneticPr fontId="20"/>
  </si>
  <si>
    <t>R(1.5T)</t>
    <phoneticPr fontId="20"/>
  </si>
  <si>
    <t>型</t>
    <rPh sb="0" eb="1">
      <t>カタ</t>
    </rPh>
    <phoneticPr fontId="20"/>
  </si>
  <si>
    <t>基板上の表示</t>
    <rPh sb="0" eb="2">
      <t>キバン</t>
    </rPh>
    <rPh sb="2" eb="3">
      <t>ジョウ</t>
    </rPh>
    <rPh sb="4" eb="6">
      <t>ヒョウジ</t>
    </rPh>
    <phoneticPr fontId="20"/>
  </si>
  <si>
    <t>積載</t>
    <rPh sb="0" eb="2">
      <t>セキサイ</t>
    </rPh>
    <phoneticPr fontId="20"/>
  </si>
  <si>
    <t>速度</t>
    <rPh sb="0" eb="2">
      <t>ソクド</t>
    </rPh>
    <phoneticPr fontId="20"/>
  </si>
  <si>
    <t>機種</t>
    <rPh sb="0" eb="2">
      <t>キシュ</t>
    </rPh>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</si>
  <si>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</si>
  <si>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</si>
  <si>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</si>
  <si>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ｼｰﾙ部から油が流出していること。</t>
    <rPh sb="3" eb="4">
      <t>ブ</t>
    </rPh>
    <rPh sb="6" eb="7">
      <t>アブラ</t>
    </rPh>
    <rPh sb="8" eb="10">
      <t>リュウシュツ</t>
    </rPh>
    <phoneticPr fontId="20"/>
  </si>
  <si>
    <t>ﾌﾞﾚｰｷ両側制動を確認する｡（定格速度、無積載上昇）</t>
    <rPh sb="5" eb="7">
      <t>リョウガワ</t>
    </rPh>
    <rPh sb="7" eb="9">
      <t>セイドウ</t>
    </rPh>
    <rPh sb="10" eb="12">
      <t>カクニン</t>
    </rPh>
    <rPh sb="16" eb="18">
      <t>テイカク</t>
    </rPh>
    <rPh sb="18" eb="20">
      <t>ソクド</t>
    </rPh>
    <rPh sb="21" eb="22">
      <t>ム</t>
    </rPh>
    <rPh sb="22" eb="24">
      <t>セキサイ</t>
    </rPh>
    <rPh sb="24" eb="26">
      <t>ジョウショウ</t>
    </rPh>
    <phoneticPr fontId="20"/>
  </si>
  <si>
    <t>元号</t>
    <rPh sb="0" eb="2">
      <t>ゲンゴウ</t>
    </rPh>
    <phoneticPr fontId="20"/>
  </si>
  <si>
    <t>昭和</t>
    <rPh sb="0" eb="2">
      <t>ショウワ</t>
    </rPh>
    <phoneticPr fontId="20"/>
  </si>
  <si>
    <t>平成</t>
    <rPh sb="0" eb="2">
      <t>ヘイセイ</t>
    </rPh>
    <phoneticPr fontId="20"/>
  </si>
  <si>
    <t>万回</t>
    <rPh sb="0" eb="2">
      <t>マンカイ</t>
    </rPh>
    <phoneticPr fontId="20"/>
  </si>
  <si>
    <t>交換基準</t>
    <rPh sb="0" eb="2">
      <t>コウカン</t>
    </rPh>
    <rPh sb="2" eb="4">
      <t>キジュン</t>
    </rPh>
    <phoneticPr fontId="20"/>
  </si>
  <si>
    <t>規定部品経過時間又は起動回数が交換基準を超えている事｡</t>
    <rPh sb="0" eb="2">
      <t>キテイ</t>
    </rPh>
    <rPh sb="2" eb="4">
      <t>ブヒン</t>
    </rPh>
    <rPh sb="4" eb="6">
      <t>ケイカ</t>
    </rPh>
    <rPh sb="6" eb="8">
      <t>ジカン</t>
    </rPh>
    <rPh sb="8" eb="9">
      <t>マタ</t>
    </rPh>
    <rPh sb="10" eb="12">
      <t>キドウ</t>
    </rPh>
    <rPh sb="12" eb="14">
      <t>カイスウ</t>
    </rPh>
    <rPh sb="15" eb="17">
      <t>コウカン</t>
    </rPh>
    <rPh sb="17" eb="19">
      <t>キジュン</t>
    </rPh>
    <rPh sb="20" eb="21">
      <t>コ</t>
    </rPh>
    <rPh sb="25" eb="26">
      <t>コト</t>
    </rPh>
    <phoneticPr fontId="20"/>
  </si>
  <si>
    <t>回数</t>
    <rPh sb="0" eb="2">
      <t>カイスウ</t>
    </rPh>
    <phoneticPr fontId="20"/>
  </si>
  <si>
    <t>総合</t>
    <rPh sb="0" eb="2">
      <t>ソウゴウ</t>
    </rPh>
    <phoneticPr fontId="20"/>
  </si>
  <si>
    <t>(6)</t>
    <phoneticPr fontId="20"/>
  </si>
  <si>
    <t>目視にて基板上の型番の確認又は保守ツールにてバージョンを確認し、どちらか又は両方を記入すると自動で判定される。</t>
    <rPh sb="0" eb="2">
      <t>モクシ</t>
    </rPh>
    <rPh sb="4" eb="7">
      <t>キバンジョウ</t>
    </rPh>
    <rPh sb="8" eb="10">
      <t>カタバン</t>
    </rPh>
    <rPh sb="11" eb="13">
      <t>カクニン</t>
    </rPh>
    <rPh sb="13" eb="14">
      <t>マタ</t>
    </rPh>
    <rPh sb="15" eb="17">
      <t>ホシュ</t>
    </rPh>
    <rPh sb="28" eb="30">
      <t>カクニン</t>
    </rPh>
    <rPh sb="36" eb="37">
      <t>マタ</t>
    </rPh>
    <rPh sb="38" eb="40">
      <t>リョウホウ</t>
    </rPh>
    <rPh sb="41" eb="43">
      <t>キニュウ</t>
    </rPh>
    <rPh sb="46" eb="48">
      <t>ジドウ</t>
    </rPh>
    <rPh sb="49" eb="51">
      <t>ハンテイ</t>
    </rPh>
    <phoneticPr fontId="20"/>
  </si>
  <si>
    <t>手動で判定する。</t>
    <rPh sb="0" eb="2">
      <t>シュドウ</t>
    </rPh>
    <rPh sb="3" eb="5">
      <t>ハンテイ</t>
    </rPh>
    <phoneticPr fontId="20"/>
  </si>
  <si>
    <t>測定値を記入すると自動で判定される。</t>
    <rPh sb="0" eb="3">
      <t>ソクテイチ</t>
    </rPh>
    <rPh sb="4" eb="6">
      <t>キニュウ</t>
    </rPh>
    <rPh sb="9" eb="11">
      <t>ジドウ</t>
    </rPh>
    <rPh sb="12" eb="14">
      <t>ハンテイ</t>
    </rPh>
    <phoneticPr fontId="20"/>
  </si>
  <si>
    <t>制動距離を記入すると自動で判定される。</t>
    <rPh sb="0" eb="4">
      <t>セイドウキョリ</t>
    </rPh>
    <rPh sb="5" eb="7">
      <t>キニュウ</t>
    </rPh>
    <rPh sb="10" eb="12">
      <t>ジドウ</t>
    </rPh>
    <rPh sb="13" eb="15">
      <t>ハンテイ</t>
    </rPh>
    <phoneticPr fontId="20"/>
  </si>
  <si>
    <t>各部品の経過時間及び起動回数を記入すると自動で判定される。</t>
    <rPh sb="0" eb="3">
      <t>カクブヒン</t>
    </rPh>
    <rPh sb="4" eb="6">
      <t>ケイカ</t>
    </rPh>
    <rPh sb="6" eb="8">
      <t>ジカン</t>
    </rPh>
    <rPh sb="8" eb="9">
      <t>オヨ</t>
    </rPh>
    <rPh sb="10" eb="12">
      <t>キドウ</t>
    </rPh>
    <rPh sb="12" eb="14">
      <t>カイスウ</t>
    </rPh>
    <rPh sb="15" eb="17">
      <t>キニュウ</t>
    </rPh>
    <rPh sb="20" eb="22">
      <t>ジドウ</t>
    </rPh>
    <rPh sb="23" eb="25">
      <t>ハンテイ</t>
    </rPh>
    <phoneticPr fontId="20"/>
  </si>
  <si>
    <t>令和</t>
    <rPh sb="0" eb="1">
      <t>レイ</t>
    </rPh>
    <rPh sb="1" eb="2">
      <t>ワ</t>
    </rPh>
    <phoneticPr fontId="20"/>
  </si>
  <si>
    <t>かご戸を開いた後、徐々に戸を閉め作動の位置を測定する。</t>
    <rPh sb="2" eb="3">
      <t>ト</t>
    </rPh>
    <rPh sb="4" eb="5">
      <t>ヒラ</t>
    </rPh>
    <rPh sb="7" eb="8">
      <t>アト</t>
    </rPh>
    <rPh sb="9" eb="11">
      <t>ジョジョ</t>
    </rPh>
    <rPh sb="12" eb="13">
      <t>ト</t>
    </rPh>
    <rPh sb="14" eb="15">
      <t>シ</t>
    </rPh>
    <rPh sb="16" eb="18">
      <t>サドウ</t>
    </rPh>
    <rPh sb="19" eb="21">
      <t>イチ</t>
    </rPh>
    <rPh sb="22" eb="24">
      <t>ソクテイ</t>
    </rPh>
    <phoneticPr fontId="20"/>
  </si>
  <si>
    <t>乗場戸を開いた後、徐々に戸を閉め作動の位置を測定する。</t>
    <rPh sb="0" eb="2">
      <t>ノリバ</t>
    </rPh>
    <rPh sb="2" eb="3">
      <t>ト</t>
    </rPh>
    <rPh sb="4" eb="5">
      <t>ヒラ</t>
    </rPh>
    <rPh sb="7" eb="8">
      <t>アト</t>
    </rPh>
    <rPh sb="9" eb="11">
      <t>ジョジョ</t>
    </rPh>
    <rPh sb="12" eb="13">
      <t>ト</t>
    </rPh>
    <rPh sb="14" eb="15">
      <t>シ</t>
    </rPh>
    <rPh sb="16" eb="18">
      <t>サドウ</t>
    </rPh>
    <rPh sb="19" eb="21">
      <t>イチ</t>
    </rPh>
    <rPh sb="22" eb="24">
      <t>ソクテイ</t>
    </rPh>
    <phoneticPr fontId="20"/>
  </si>
  <si>
    <t>全閉位置から25mmを超える位置で動作すること。</t>
    <rPh sb="0" eb="2">
      <t>ゼンペイ</t>
    </rPh>
    <rPh sb="2" eb="4">
      <t>イチ</t>
    </rPh>
    <rPh sb="11" eb="12">
      <t>コ</t>
    </rPh>
    <rPh sb="14" eb="16">
      <t>イチ</t>
    </rPh>
    <rPh sb="17" eb="19">
      <t>ドウサ</t>
    </rPh>
    <phoneticPr fontId="20"/>
  </si>
  <si>
    <t>(7)</t>
    <phoneticPr fontId="20"/>
  </si>
  <si>
    <t>(8)</t>
    <phoneticPr fontId="20"/>
  </si>
  <si>
    <t>動作位置</t>
    <rPh sb="0" eb="2">
      <t>ドウサ</t>
    </rPh>
    <rPh sb="2" eb="4">
      <t>イチ</t>
    </rPh>
    <phoneticPr fontId="20"/>
  </si>
  <si>
    <t>最も広い寸法を記入すると自動で判定される。</t>
    <rPh sb="0" eb="1">
      <t>モット</t>
    </rPh>
    <rPh sb="2" eb="3">
      <t>ヒロ</t>
    </rPh>
    <rPh sb="4" eb="6">
      <t>スンポウ</t>
    </rPh>
    <rPh sb="7" eb="9">
      <t>キニュウ</t>
    </rPh>
    <rPh sb="12" eb="14">
      <t>ジドウ</t>
    </rPh>
    <rPh sb="15" eb="17">
      <t>ハンテイ</t>
    </rPh>
    <phoneticPr fontId="20"/>
  </si>
  <si>
    <t>上記( 1 )～( 8 )の検査結果で｢要是正｣又は｢要重点点検｣および別記第一号 1－(14)･3－(3)･4－(11)の検査結果で｢要是正｣又は｢要重点点検｣の判定がある場合は､別記第一号 2－(9)｢戸開走行保護装置｣の検査結果を｢要是正｣又は｢要重点点検｣と判定する｡</t>
    <rPh sb="0" eb="2">
      <t>ジョウキ</t>
    </rPh>
    <rPh sb="14" eb="16">
      <t>ケンサ</t>
    </rPh>
    <rPh sb="16" eb="18">
      <t>ケッカ</t>
    </rPh>
    <rPh sb="36" eb="38">
      <t>ベッキ</t>
    </rPh>
    <rPh sb="38" eb="39">
      <t>ダイ</t>
    </rPh>
    <rPh sb="39" eb="41">
      <t>イチゴウ</t>
    </rPh>
    <rPh sb="62" eb="64">
      <t>ケンサ</t>
    </rPh>
    <rPh sb="64" eb="66">
      <t>ケッカ</t>
    </rPh>
    <rPh sb="68" eb="69">
      <t>ヨウ</t>
    </rPh>
    <rPh sb="69" eb="71">
      <t>ゼセイ</t>
    </rPh>
    <rPh sb="72" eb="73">
      <t>マタ</t>
    </rPh>
    <rPh sb="75" eb="76">
      <t>ヨウ</t>
    </rPh>
    <rPh sb="76" eb="78">
      <t>ジュウテン</t>
    </rPh>
    <rPh sb="78" eb="80">
      <t>テンケン</t>
    </rPh>
    <rPh sb="82" eb="84">
      <t>ハンテイ</t>
    </rPh>
    <rPh sb="87" eb="89">
      <t>バアイ</t>
    </rPh>
    <rPh sb="91" eb="93">
      <t>ベッキ</t>
    </rPh>
    <rPh sb="93" eb="94">
      <t>ダイ</t>
    </rPh>
    <rPh sb="94" eb="96">
      <t>イチゴウ</t>
    </rPh>
    <rPh sb="103" eb="104">
      <t>ト</t>
    </rPh>
    <rPh sb="104" eb="105">
      <t>カイ</t>
    </rPh>
    <rPh sb="105" eb="107">
      <t>ソウコウ</t>
    </rPh>
    <rPh sb="107" eb="109">
      <t>ホゴ</t>
    </rPh>
    <rPh sb="109" eb="111">
      <t>ソウチ</t>
    </rPh>
    <rPh sb="113" eb="115">
      <t>ケンサ</t>
    </rPh>
    <rPh sb="115" eb="117">
      <t>ケッカ</t>
    </rPh>
    <rPh sb="119" eb="120">
      <t>ヨウ</t>
    </rPh>
    <rPh sb="120" eb="122">
      <t>ゼセイ</t>
    </rPh>
    <rPh sb="123" eb="124">
      <t>マタ</t>
    </rPh>
    <rPh sb="126" eb="127">
      <t>ヨウ</t>
    </rPh>
    <rPh sb="127" eb="129">
      <t>ジュウテン</t>
    </rPh>
    <rPh sb="129" eb="131">
      <t>テンケン</t>
    </rPh>
    <rPh sb="133" eb="135">
      <t>ハンテイ</t>
    </rPh>
    <phoneticPr fontId="20"/>
  </si>
  <si>
    <t>安全制御ﾌﾟﾛｸﾞﾗﾑの型式を確認する。（目視にて基盤の型番の確認又は保守ﾂｰﾙによる確認）</t>
    <rPh sb="0" eb="2">
      <t>アンゼン</t>
    </rPh>
    <rPh sb="2" eb="4">
      <t>セイギョ</t>
    </rPh>
    <rPh sb="12" eb="14">
      <t>カタシキ</t>
    </rPh>
    <rPh sb="15" eb="17">
      <t>カクニン</t>
    </rPh>
    <rPh sb="21" eb="23">
      <t>モクシ</t>
    </rPh>
    <rPh sb="25" eb="27">
      <t>キバン</t>
    </rPh>
    <rPh sb="28" eb="30">
      <t>カタバン</t>
    </rPh>
    <rPh sb="31" eb="33">
      <t>カクニン</t>
    </rPh>
    <rPh sb="33" eb="34">
      <t>マタ</t>
    </rPh>
    <rPh sb="35" eb="37">
      <t>ホシュ</t>
    </rPh>
    <rPh sb="43" eb="45">
      <t>カクニン</t>
    </rPh>
    <phoneticPr fontId="20"/>
  </si>
  <si>
    <t>かご戸ｽｲｯﾁ</t>
    <rPh sb="2" eb="3">
      <t>ト</t>
    </rPh>
    <phoneticPr fontId="20"/>
  </si>
  <si>
    <t>乗場戸ｽｲｯﾁ</t>
    <rPh sb="0" eb="1">
      <t>ノ</t>
    </rPh>
    <rPh sb="1" eb="2">
      <t>バ</t>
    </rPh>
    <rPh sb="2" eb="3">
      <t>ト</t>
    </rPh>
    <phoneticPr fontId="20"/>
  </si>
  <si>
    <t>ﾌﾞﾚｰｷ</t>
    <phoneticPr fontId="20"/>
  </si>
  <si>
    <t>ENNNUN-2556</t>
    <phoneticPr fontId="20"/>
  </si>
  <si>
    <t>ENNNUN-2557</t>
  </si>
  <si>
    <t>ENNNUN-2558</t>
  </si>
  <si>
    <t>ENNNUN-2559</t>
  </si>
  <si>
    <t>ENNNUN-2560</t>
  </si>
  <si>
    <t>ENNNUN-2611</t>
    <phoneticPr fontId="20"/>
  </si>
  <si>
    <t>ENNNUN-2612</t>
  </si>
  <si>
    <t>DBG2-1</t>
    <phoneticPr fontId="20"/>
  </si>
  <si>
    <t>DBG2-2</t>
  </si>
  <si>
    <t>DBG2-3</t>
  </si>
  <si>
    <t>DBG2-4</t>
  </si>
  <si>
    <t>DBG2-5</t>
  </si>
  <si>
    <t>DBG2-6</t>
  </si>
  <si>
    <t>DBG2-7</t>
  </si>
  <si>
    <t>±60±10</t>
    <phoneticPr fontId="20"/>
  </si>
  <si>
    <t>JAA31905AAA</t>
    <phoneticPr fontId="20"/>
  </si>
  <si>
    <t>SW,BY</t>
    <phoneticPr fontId="20"/>
  </si>
  <si>
    <t>20220BD311</t>
    <phoneticPr fontId="20"/>
  </si>
  <si>
    <t>20220EQ381</t>
    <phoneticPr fontId="20"/>
  </si>
  <si>
    <t>20220BC303</t>
    <phoneticPr fontId="20"/>
  </si>
  <si>
    <t>20220BC313</t>
    <phoneticPr fontId="20"/>
  </si>
  <si>
    <t>20220CV301</t>
    <phoneticPr fontId="20"/>
  </si>
  <si>
    <t>20220CV331</t>
    <phoneticPr fontId="20"/>
  </si>
  <si>
    <t>マシン</t>
    <phoneticPr fontId="20"/>
  </si>
  <si>
    <t>UCMP_TYPE</t>
    <phoneticPr fontId="20"/>
  </si>
  <si>
    <t>型式</t>
    <rPh sb="0" eb="2">
      <t>ケイシキ</t>
    </rPh>
    <phoneticPr fontId="20"/>
  </si>
  <si>
    <t>DBG2-4</t>
    <phoneticPr fontId="20"/>
  </si>
  <si>
    <t>20220BZ301</t>
    <phoneticPr fontId="20"/>
  </si>
  <si>
    <t>20220EQ382</t>
    <phoneticPr fontId="20"/>
  </si>
  <si>
    <t>20220BZ311</t>
    <phoneticPr fontId="20"/>
  </si>
  <si>
    <t>DBG2-3</t>
    <phoneticPr fontId="20"/>
  </si>
  <si>
    <t>DBG2-5</t>
    <phoneticPr fontId="20"/>
  </si>
  <si>
    <t>20220BD301</t>
    <phoneticPr fontId="20"/>
  </si>
  <si>
    <t>20200EQ371</t>
    <phoneticPr fontId="20"/>
  </si>
  <si>
    <t>20200EQ372</t>
    <phoneticPr fontId="20"/>
  </si>
  <si>
    <t>用途</t>
    <rPh sb="0" eb="2">
      <t>ヨウト</t>
    </rPh>
    <phoneticPr fontId="20"/>
  </si>
  <si>
    <t>住宅用</t>
    <rPh sb="0" eb="3">
      <t>ジュウタクヨウ</t>
    </rPh>
    <phoneticPr fontId="20"/>
  </si>
  <si>
    <t>乗用</t>
    <rPh sb="0" eb="2">
      <t>ジョウヨウ</t>
    </rPh>
    <phoneticPr fontId="20"/>
  </si>
  <si>
    <t>DBG2-2</t>
    <phoneticPr fontId="20"/>
  </si>
  <si>
    <t>20220EQ371</t>
    <phoneticPr fontId="20"/>
  </si>
  <si>
    <t>20220EQ372</t>
    <phoneticPr fontId="20"/>
  </si>
  <si>
    <t>DBG2-6</t>
    <phoneticPr fontId="20"/>
  </si>
  <si>
    <t>寝台用</t>
    <rPh sb="0" eb="3">
      <t>シンダイヨウ</t>
    </rPh>
    <phoneticPr fontId="20"/>
  </si>
  <si>
    <t>DBG2-7</t>
    <phoneticPr fontId="20"/>
  </si>
  <si>
    <t>20220CV311</t>
  </si>
  <si>
    <t>20220CV311</t>
    <phoneticPr fontId="20"/>
  </si>
  <si>
    <t>20220CV321</t>
    <phoneticPr fontId="20"/>
  </si>
  <si>
    <t>SW:</t>
    <phoneticPr fontId="20"/>
  </si>
  <si>
    <t>SW　:</t>
    <phoneticPr fontId="20"/>
  </si>
  <si>
    <t>BY　:</t>
    <phoneticPr fontId="20"/>
  </si>
  <si>
    <t>10年/1000万回</t>
    <rPh sb="2" eb="3">
      <t>ネン</t>
    </rPh>
    <rPh sb="8" eb="10">
      <t>マンカイ</t>
    </rPh>
    <phoneticPr fontId="20"/>
  </si>
  <si>
    <t>マシン :</t>
    <phoneticPr fontId="20"/>
  </si>
  <si>
    <t>目視により確認する｡</t>
    <phoneticPr fontId="20"/>
  </si>
  <si>
    <t>大臣認定を受けた型式と同一でないこと。</t>
    <phoneticPr fontId="20"/>
  </si>
  <si>
    <t>巻上機型式</t>
    <rPh sb="0" eb="3">
      <t>マキアゲキ</t>
    </rPh>
    <rPh sb="3" eb="5">
      <t>ケイシキ</t>
    </rPh>
    <phoneticPr fontId="20"/>
  </si>
  <si>
    <t>巻上機</t>
  </si>
  <si>
    <t>目視にて巻上機の型式を確認し記入すると自動で判定される。</t>
    <rPh sb="4" eb="7">
      <t>マキアゲキ</t>
    </rPh>
    <rPh sb="8" eb="10">
      <t>ケイシキ</t>
    </rPh>
    <rPh sb="14" eb="16">
      <t>キニュウ</t>
    </rPh>
    <rPh sb="19" eb="21">
      <t>ジドウ</t>
    </rPh>
    <rPh sb="22" eb="24">
      <t>ハンテイ</t>
    </rPh>
    <phoneticPr fontId="20"/>
  </si>
  <si>
    <t>BY:</t>
    <phoneticPr fontId="20"/>
  </si>
  <si>
    <t>停止距離が規定値を超えていること。また、変化量が前年測定値の20％を超えていること。（要是正）</t>
    <rPh sb="0" eb="2">
      <t>テイシ</t>
    </rPh>
    <rPh sb="2" eb="4">
      <t>キョリ</t>
    </rPh>
    <rPh sb="5" eb="8">
      <t>キテイチ</t>
    </rPh>
    <rPh sb="9" eb="10">
      <t>コ</t>
    </rPh>
    <rPh sb="20" eb="23">
      <t>ヘンカリョウ</t>
    </rPh>
    <rPh sb="24" eb="26">
      <t>ゼンネン</t>
    </rPh>
    <rPh sb="26" eb="29">
      <t>ソクテイチ</t>
    </rPh>
    <rPh sb="34" eb="35">
      <t>コ</t>
    </rPh>
    <rPh sb="43" eb="46">
      <t>ヨウゼセイ</t>
    </rPh>
    <phoneticPr fontId="20"/>
  </si>
  <si>
    <t>変化量</t>
    <rPh sb="0" eb="3">
      <t>ヘンカリョウ</t>
    </rPh>
    <phoneticPr fontId="20"/>
  </si>
  <si>
    <t>停止距離</t>
    <rPh sb="0" eb="4">
      <t>テイシキョリ</t>
    </rPh>
    <phoneticPr fontId="20"/>
  </si>
  <si>
    <t>変化量120%</t>
    <rPh sb="0" eb="3">
      <t>ヘンカリョウ</t>
    </rPh>
    <phoneticPr fontId="20"/>
  </si>
  <si>
    <t>要重点</t>
    <rPh sb="0" eb="3">
      <t>ヨウジュウテン</t>
    </rPh>
    <phoneticPr fontId="20"/>
  </si>
  <si>
    <t>UCMP</t>
    <phoneticPr fontId="20"/>
  </si>
  <si>
    <t>巻上機</t>
    <rPh sb="0" eb="3">
      <t>マキアゲキ</t>
    </rPh>
    <phoneticPr fontId="20"/>
  </si>
  <si>
    <t>SW</t>
    <phoneticPr fontId="20"/>
  </si>
  <si>
    <t>BY</t>
    <phoneticPr fontId="20"/>
  </si>
  <si>
    <t>R</t>
    <phoneticPr fontId="20"/>
  </si>
  <si>
    <t>EQ:中国</t>
    <rPh sb="3" eb="5">
      <t>チュウゴク</t>
    </rPh>
    <phoneticPr fontId="20"/>
  </si>
  <si>
    <t>中国製</t>
    <rPh sb="0" eb="3">
      <t>チュウゴクセイ</t>
    </rPh>
    <phoneticPr fontId="20"/>
  </si>
  <si>
    <t>P</t>
    <phoneticPr fontId="20"/>
  </si>
  <si>
    <t>B</t>
    <phoneticPr fontId="20"/>
  </si>
  <si>
    <t>R(2T)</t>
    <phoneticPr fontId="20"/>
  </si>
  <si>
    <t>P(2T)</t>
    <phoneticPr fontId="20"/>
  </si>
  <si>
    <t>P(2.6T)</t>
    <phoneticPr fontId="20"/>
  </si>
  <si>
    <t>GeN2 P(2.6T)</t>
    <phoneticPr fontId="20"/>
  </si>
  <si>
    <t>GeN2 R(2T)</t>
    <phoneticPr fontId="20"/>
  </si>
  <si>
    <t>GeN2 P(2T)</t>
    <phoneticPr fontId="20"/>
  </si>
  <si>
    <t>GeN2 R(1.5T)</t>
    <phoneticPr fontId="20"/>
  </si>
  <si>
    <t>当年の測定値に前年からの変化量を加えた停止距離が規定値を超えていること。（要重点点検）</t>
    <rPh sb="0" eb="2">
      <t>トウネン</t>
    </rPh>
    <rPh sb="3" eb="6">
      <t>ソクテイチ</t>
    </rPh>
    <rPh sb="7" eb="9">
      <t>ゼンネン</t>
    </rPh>
    <rPh sb="12" eb="15">
      <t>ヘンカリョウ</t>
    </rPh>
    <rPh sb="16" eb="17">
      <t>クワ</t>
    </rPh>
    <rPh sb="19" eb="21">
      <t>テイシ</t>
    </rPh>
    <rPh sb="21" eb="23">
      <t>キョリ</t>
    </rPh>
    <rPh sb="24" eb="26">
      <t>キテイ</t>
    </rPh>
    <rPh sb="26" eb="27">
      <t>チ</t>
    </rPh>
    <rPh sb="28" eb="29">
      <t>コ</t>
    </rPh>
    <rPh sb="37" eb="42">
      <t>ヨウジュウテンテンケン</t>
    </rPh>
    <phoneticPr fontId="20"/>
  </si>
  <si>
    <t>型式</t>
    <phoneticPr fontId="20"/>
  </si>
  <si>
    <t>作動の状況</t>
    <phoneticPr fontId="20"/>
  </si>
  <si>
    <t>ソフトVer.</t>
    <phoneticPr fontId="20"/>
  </si>
  <si>
    <t>通番</t>
    <rPh sb="0" eb="2">
      <t>ツウバン</t>
    </rPh>
    <phoneticPr fontId="30"/>
  </si>
  <si>
    <t>■番号■</t>
    <rPh sb="1" eb="3">
      <t>バンゴウ</t>
    </rPh>
    <phoneticPr fontId="20"/>
  </si>
  <si>
    <t>検査項目</t>
    <phoneticPr fontId="20"/>
  </si>
  <si>
    <t>検査事項1</t>
    <phoneticPr fontId="20"/>
  </si>
  <si>
    <t>検査事項2</t>
  </si>
  <si>
    <t>検査事項3</t>
  </si>
  <si>
    <t>検査事項4</t>
  </si>
  <si>
    <t>安全制御ﾌﾟﾛｸﾞﾗﾑ</t>
    <phoneticPr fontId="20"/>
  </si>
  <si>
    <t>型式</t>
  </si>
  <si>
    <t>なし</t>
    <phoneticPr fontId="20"/>
  </si>
  <si>
    <t>つま先保護板</t>
    <phoneticPr fontId="20"/>
  </si>
  <si>
    <t>取付けの状況</t>
    <phoneticPr fontId="20"/>
  </si>
  <si>
    <t>長さ</t>
    <phoneticPr fontId="20"/>
  </si>
  <si>
    <t>(3)</t>
  </si>
  <si>
    <t>特定距離感知装置</t>
    <phoneticPr fontId="20"/>
  </si>
  <si>
    <t>(4)</t>
  </si>
  <si>
    <t>部品</t>
    <phoneticPr fontId="20"/>
  </si>
  <si>
    <t>規定部品の形式</t>
    <phoneticPr fontId="20"/>
  </si>
  <si>
    <t>規定部品の交換基準</t>
    <phoneticPr fontId="20"/>
  </si>
  <si>
    <t>(5)</t>
  </si>
  <si>
    <t>巻上機</t>
    <phoneticPr fontId="20"/>
  </si>
  <si>
    <t>(6)</t>
  </si>
  <si>
    <t>ﾊﾟｯﾄﾞの厚さの状況</t>
  </si>
  <si>
    <t>ﾌﾞﾚｰｷﾊﾟｯﾄﾞの動作感知装置</t>
  </si>
  <si>
    <t>制動力の状況</t>
  </si>
  <si>
    <t>(7)</t>
  </si>
  <si>
    <t>かご戸スイッチ</t>
    <phoneticPr fontId="20"/>
  </si>
  <si>
    <t>(8)</t>
  </si>
  <si>
    <t>乗場戸スイッチ</t>
    <phoneticPr fontId="20"/>
  </si>
  <si>
    <t>検査項目プルダウン(1)</t>
    <phoneticPr fontId="20"/>
  </si>
  <si>
    <t>検査項目プルダウン(2)</t>
  </si>
  <si>
    <t>検査項目プルダウン(3)</t>
  </si>
  <si>
    <t>今回＋変化量</t>
    <rPh sb="0" eb="2">
      <t>コンカイ</t>
    </rPh>
    <rPh sb="3" eb="6">
      <t>ヘンカリョウ</t>
    </rPh>
    <phoneticPr fontId="20"/>
  </si>
  <si>
    <t>動作確認</t>
    <rPh sb="0" eb="4">
      <t>ドウサカクニン</t>
    </rPh>
    <phoneticPr fontId="20"/>
  </si>
  <si>
    <t>油排出場所の油の流出状況</t>
    <phoneticPr fontId="20"/>
  </si>
  <si>
    <t>制動面の油の流出状況</t>
    <phoneticPr fontId="20"/>
  </si>
  <si>
    <t>発行 :令和　6年　1 月　10日Ver.2</t>
    <rPh sb="4" eb="5">
      <t>レイ</t>
    </rPh>
    <rPh sb="5" eb="6">
      <t>ワ</t>
    </rPh>
    <phoneticPr fontId="20"/>
  </si>
  <si>
    <t>隙間が 0.40mmを超えること。（要重点点検）</t>
    <rPh sb="0" eb="2">
      <t>スキマ</t>
    </rPh>
    <rPh sb="11" eb="12">
      <t>コ</t>
    </rPh>
    <rPh sb="18" eb="19">
      <t>ヨウ</t>
    </rPh>
    <rPh sb="19" eb="21">
      <t>ジュウテン</t>
    </rPh>
    <rPh sb="21" eb="23">
      <t>テンケン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</si>
</sst>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0" formatCode="0.00_ "/>
  </numFmts>
  <fonts count="37"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7"/>
      <name val="ＭＳ Ｐゴシック"/>
      <family val="3"/>
      <charset val="128"/>
    </font>
    <font>
      <sz val="6"/>
      <name val="ＭＳ Ｐゴシック"/>
      <family val="3"/>
      <charset val="128"/>
      <scheme val="minor"/>
    </font>
    <font>
      <sz val="11"/>
      <color theme="1"/>
      <name val="ＭＳ Ｐゴシック"/>
      <family val="2"/>
      <scheme val="minor"/>
    </font>
    <font>
      <sz val="9"/>
      <name val="Meiryo UI"/>
      <family val="3"/>
      <charset val="128"/>
    </font>
    <font>
      <sz val="9"/>
      <color rgb="FFFF0000"/>
      <name val="ＭＳ Ｐゴシック"/>
      <family val="3"/>
      <charset val="128"/>
    </font>
    <font>
      <sz val="9"/>
      <color theme="0"/>
      <name val="ＭＳ Ｐゴシック"/>
      <family val="3"/>
      <charset val="128"/>
    </font>
    <font>
      <sz val="6"/>
      <color indexed="81"/>
      <name val="ＭＳ Ｐゴシック"/>
      <family val="3"/>
      <charset val="128"/>
    </font>
    <font>
      <sz val="8.5"/>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1" fillId="0" borderId="0"/>
    <xf numFmtId="0" fontId="31" fillId="0" borderId="0"/>
  </cellStyleXfs>
  <cellXfs count="473">
    <xf numFmtId="0" fontId="0" fillId="0" borderId="0" xfId="0">
      <alignment vertical="center"/>
    </xf>
    <xf numFmtId="0" fontId="0" fillId="0" borderId="26" xfId="0" applyBorder="1">
      <alignment vertical="center"/>
    </xf>
    <xf numFmtId="0" fontId="21" fillId="0" borderId="21" xfId="0" applyFont="1" applyBorder="1">
      <alignment vertical="center"/>
    </xf>
    <xf numFmtId="0" fontId="21" fillId="0" borderId="12" xfId="0" applyFont="1" applyBorder="1">
      <alignment vertical="center"/>
    </xf>
    <xf numFmtId="0" fontId="21" fillId="0" borderId="0" xfId="0" applyFont="1">
      <alignment vertical="center"/>
    </xf>
    <xf numFmtId="0" fontId="1" fillId="0" borderId="0" xfId="0" applyFont="1">
      <alignment vertical="center"/>
    </xf>
    <xf numFmtId="3" fontId="21" fillId="0" borderId="0" xfId="0" applyNumberFormat="1" applyFont="1">
      <alignment vertical="center"/>
    </xf>
    <xf numFmtId="3" fontId="21" fillId="0" borderId="21" xfId="0" applyNumberFormat="1" applyFont="1" applyBorder="1">
      <alignment vertical="center"/>
    </xf>
    <xf numFmtId="0" fontId="21" fillId="0" borderId="13" xfId="0" applyFont="1" applyBorder="1">
      <alignment vertical="center"/>
    </xf>
    <xf numFmtId="0" fontId="33" fillId="0" borderId="21" xfId="0" applyFont="1" applyBorder="1">
      <alignment vertical="center"/>
    </xf>
    <xf numFmtId="0" fontId="21" fillId="0" borderId="22" xfId="0" applyFont="1" applyBorder="1">
      <alignment vertical="center"/>
    </xf>
    <xf numFmtId="176" fontId="21" fillId="0" borderId="21" xfId="0" applyNumberFormat="1" applyFont="1" applyBorder="1">
      <alignment vertical="center"/>
    </xf>
    <xf numFmtId="0" fontId="21" fillId="0" borderId="27" xfId="0" applyFont="1" applyBorder="1">
      <alignment vertical="center"/>
    </xf>
    <xf numFmtId="0" fontId="21" fillId="0" borderId="28" xfId="0" applyFont="1" applyBorder="1">
      <alignment vertical="center"/>
    </xf>
    <xf numFmtId="0" fontId="32" fillId="0" borderId="21" xfId="0" applyFont="1" applyBorder="1">
      <alignment vertical="center"/>
    </xf>
    <xf numFmtId="0" fontId="32" fillId="0" borderId="28" xfId="0" applyFont="1" applyBorder="1">
      <alignment vertical="center"/>
    </xf>
    <xf numFmtId="49" fontId="32" fillId="0" borderId="28" xfId="0" applyNumberFormat="1" applyFont="1" applyBorder="1">
      <alignment vertical="center"/>
    </xf>
    <xf numFmtId="0" fontId="32" fillId="0" borderId="0" xfId="0" applyFont="1">
      <alignment vertical="center"/>
    </xf>
    <xf numFmtId="0" fontId="21" fillId="0" borderId="0" xfId="0" applyFont="1" applyAlignment="1"/>
    <xf numFmtId="0" fontId="1" fillId="0" borderId="0" xfId="0" applyFont="1" applyProtection="1">
      <alignment vertical="center"/>
      <protection hidden="1"/>
    </xf>
    <xf numFmtId="0" fontId="24" fillId="0" borderId="0" xfId="0" applyFont="1" applyProtection="1">
      <alignment vertical="center"/>
      <protection hidden="1"/>
    </xf>
    <xf numFmtId="0" fontId="27" fillId="0" borderId="0" xfId="0" applyFont="1" applyProtection="1">
      <alignment vertical="center"/>
      <protection hidden="1"/>
    </xf>
    <xf numFmtId="0" fontId="0" fillId="0" borderId="0" xfId="0" applyAlignment="1" applyProtection="1">
      <protection locked="0" hidden="1"/>
    </xf>
    <xf numFmtId="0" fontId="1" fillId="0" borderId="0" xfId="0" applyFont="1" applyAlignment="1" applyProtection="1">
      <protection hidden="1"/>
    </xf>
    <xf numFmtId="0" fontId="21" fillId="0" borderId="0" xfId="0" applyFont="1" applyAlignment="1" applyProtection="1">
      <protection hidden="1"/>
    </xf>
    <xf numFmtId="0" fontId="0" fillId="0" borderId="0" xfId="0" applyProtection="1">
      <alignment vertical="center"/>
      <protection hidden="1"/>
    </xf>
    <xf numFmtId="0" fontId="1" fillId="0" borderId="0" xfId="0" applyFont="1" applyAlignment="1" applyProtection="1">
      <alignment horizontal="center" vertical="center"/>
      <protection locked="0" hidden="1"/>
    </xf>
    <xf numFmtId="0" fontId="29" fillId="0" borderId="12" xfId="0" applyFont="1" applyBorder="1" applyAlignment="1" applyProtection="1">
      <alignment vertical="center" shrinkToFit="1"/>
      <protection hidden="1"/>
    </xf>
    <xf numFmtId="0" fontId="29" fillId="0" borderId="0" xfId="0" applyFont="1" applyAlignment="1" applyProtection="1">
      <alignment vertical="center" shrinkToFit="1"/>
      <protection hidden="1"/>
    </xf>
    <xf numFmtId="0" fontId="29" fillId="0" borderId="13" xfId="0" applyFont="1" applyBorder="1" applyAlignment="1" applyProtection="1">
      <alignment vertical="center" shrinkToFit="1"/>
      <protection hidden="1"/>
    </xf>
    <xf numFmtId="0" fontId="1" fillId="0" borderId="19" xfId="0" applyFont="1" applyBorder="1" applyProtection="1">
      <alignment vertical="center"/>
      <protection hidden="1"/>
    </xf>
    <xf numFmtId="0" fontId="21" fillId="0" borderId="24" xfId="0" applyFont="1" applyBorder="1" applyAlignment="1" applyProtection="1">
      <alignment horizontal="center" vertical="center"/>
      <protection hidden="1"/>
    </xf>
    <xf numFmtId="0" fontId="28" fillId="0" borderId="24" xfId="0" applyFont="1" applyBorder="1" applyAlignment="1" applyProtection="1">
      <alignment horizontal="center" vertical="center"/>
      <protection hidden="1"/>
    </xf>
    <xf numFmtId="0" fontId="1" fillId="0" borderId="18" xfId="0" applyFont="1" applyBorder="1" applyProtection="1">
      <alignment vertical="center"/>
      <protection hidden="1"/>
    </xf>
    <xf numFmtId="0" fontId="1" fillId="0" borderId="20" xfId="0" applyFont="1" applyBorder="1" applyProtection="1">
      <alignment vertical="center"/>
      <protection hidden="1"/>
    </xf>
    <xf numFmtId="0" fontId="23" fillId="0" borderId="0" xfId="0" applyFont="1" applyProtection="1">
      <alignment vertical="center"/>
      <protection hidden="1"/>
    </xf>
    <xf numFmtId="0" fontId="23" fillId="0" borderId="13" xfId="0" applyFont="1" applyBorder="1" applyProtection="1">
      <alignment vertical="center"/>
      <protection hidden="1"/>
    </xf>
    <xf numFmtId="0" fontId="21" fillId="0" borderId="0" xfId="0" applyFont="1" applyProtection="1">
      <alignment vertical="center"/>
      <protection hidden="1"/>
    </xf>
    <xf numFmtId="0" fontId="28" fillId="0" borderId="0" xfId="0" applyFont="1" applyAlignment="1" applyProtection="1">
      <alignment horizontal="center" vertical="center"/>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0" fontId="21" fillId="0" borderId="12" xfId="0" applyFont="1" applyBorder="1" applyAlignment="1" applyProtection="1">
      <protection hidden="1"/>
    </xf>
    <xf numFmtId="0" fontId="1" fillId="0" borderId="12" xfId="0" applyFont="1" applyBorder="1" applyProtection="1">
      <alignment vertical="center"/>
      <protection hidden="1"/>
    </xf>
    <xf numFmtId="0" fontId="0" fillId="0" borderId="0" xfId="0" applyAlignment="1" applyProtection="1">
      <alignment horizontal="center" vertical="center"/>
      <protection hidden="1"/>
    </xf>
    <xf numFmtId="0" fontId="0" fillId="0" borderId="12" xfId="0" applyBorder="1" applyAlignment="1" applyProtection="1">
      <alignment horizontal="center" vertical="center"/>
      <protection hidden="1"/>
    </xf>
    <xf numFmtId="0" fontId="1" fillId="0" borderId="14" xfId="0" applyFont="1" applyBorder="1" applyProtection="1">
      <alignment vertical="center"/>
      <protection hidden="1"/>
    </xf>
    <xf numFmtId="0" fontId="21" fillId="0" borderId="10" xfId="0" applyFont="1" applyBorder="1" applyAlignment="1" applyProtection="1">
      <protection hidden="1"/>
    </xf>
    <xf numFmtId="0" fontId="22" fillId="0" borderId="10" xfId="0" applyFont="1" applyBorder="1" applyAlignment="1" applyProtection="1">
      <protection hidden="1"/>
    </xf>
    <xf numFmtId="0" fontId="22" fillId="0" borderId="22" xfId="0" applyFont="1" applyBorder="1" applyAlignment="1" applyProtection="1">
      <alignment horizontal="center"/>
      <protection hidden="1"/>
    </xf>
    <xf numFmtId="0" fontId="21" fillId="0" borderId="14" xfId="0" applyFont="1" applyBorder="1" applyAlignment="1" applyProtection="1">
      <alignment vertical="center" shrinkToFit="1"/>
      <protection hidden="1"/>
    </xf>
    <xf numFmtId="0" fontId="21" fillId="0" borderId="10" xfId="0" applyFont="1" applyBorder="1" applyAlignment="1" applyProtection="1">
      <alignment vertical="center" shrinkToFit="1"/>
      <protection hidden="1"/>
    </xf>
    <xf numFmtId="0" fontId="21" fillId="0" borderId="12" xfId="0" applyFont="1" applyBorder="1" applyAlignment="1" applyProtection="1">
      <alignment vertical="center" shrinkToFit="1"/>
      <protection hidden="1"/>
    </xf>
    <xf numFmtId="0" fontId="21" fillId="0" borderId="0" xfId="0" applyFont="1" applyAlignment="1" applyProtection="1">
      <alignment vertical="center" shrinkToFit="1"/>
      <protection hidden="1"/>
    </xf>
    <xf numFmtId="0" fontId="1" fillId="0" borderId="16" xfId="0" applyFont="1" applyBorder="1" applyProtection="1">
      <alignment vertical="center"/>
      <protection hidden="1"/>
    </xf>
    <xf numFmtId="0" fontId="21" fillId="0" borderId="14" xfId="0" applyFont="1" applyBorder="1" applyAlignment="1" applyProtection="1">
      <alignment vertical="top"/>
      <protection hidden="1"/>
    </xf>
    <xf numFmtId="0" fontId="21" fillId="0" borderId="10" xfId="0" applyFont="1" applyBorder="1" applyAlignment="1" applyProtection="1">
      <alignment vertical="top"/>
      <protection hidden="1"/>
    </xf>
    <xf numFmtId="0" fontId="21" fillId="0" borderId="11" xfId="0" applyFont="1" applyBorder="1" applyAlignment="1" applyProtection="1">
      <alignment vertical="top"/>
      <protection hidden="1"/>
    </xf>
    <xf numFmtId="0" fontId="21" fillId="0" borderId="12" xfId="0" applyFont="1" applyBorder="1" applyAlignment="1" applyProtection="1">
      <alignment vertical="top"/>
      <protection hidden="1"/>
    </xf>
    <xf numFmtId="0" fontId="22" fillId="0" borderId="0" xfId="0" applyFont="1" applyAlignment="1" applyProtection="1">
      <protection hidden="1"/>
    </xf>
    <xf numFmtId="0" fontId="21" fillId="0" borderId="0" xfId="0" applyFont="1" applyAlignment="1" applyProtection="1">
      <alignment vertical="top"/>
      <protection hidden="1"/>
    </xf>
    <xf numFmtId="0" fontId="21" fillId="0" borderId="13" xfId="0" applyFont="1" applyBorder="1" applyAlignment="1" applyProtection="1">
      <alignment vertical="top"/>
      <protection hidden="1"/>
    </xf>
    <xf numFmtId="0" fontId="21" fillId="0" borderId="19" xfId="0" applyFont="1" applyBorder="1" applyAlignment="1" applyProtection="1">
      <alignment vertical="top"/>
      <protection hidden="1"/>
    </xf>
    <xf numFmtId="0" fontId="21" fillId="0" borderId="18" xfId="0" applyFont="1" applyBorder="1" applyAlignment="1" applyProtection="1">
      <alignment vertical="top"/>
      <protection hidden="1"/>
    </xf>
    <xf numFmtId="0" fontId="21" fillId="0" borderId="20" xfId="0" applyFont="1" applyBorder="1" applyAlignment="1" applyProtection="1">
      <alignment vertical="top"/>
      <protection hidden="1"/>
    </xf>
    <xf numFmtId="0" fontId="21" fillId="0" borderId="14" xfId="0" applyFont="1" applyBorder="1" applyProtection="1">
      <alignment vertical="center"/>
      <protection hidden="1"/>
    </xf>
    <xf numFmtId="0" fontId="21" fillId="0" borderId="12" xfId="0" applyFont="1" applyBorder="1" applyProtection="1">
      <alignment vertical="center"/>
      <protection hidden="1"/>
    </xf>
    <xf numFmtId="176" fontId="24" fillId="0" borderId="0" xfId="0" applyNumberFormat="1" applyFont="1" applyAlignment="1" applyProtection="1">
      <alignment horizontal="right"/>
      <protection locked="0" hidden="1"/>
    </xf>
    <xf numFmtId="0" fontId="24" fillId="0" borderId="0" xfId="0" applyFont="1" applyAlignment="1" applyProtection="1">
      <alignment horizontal="right"/>
      <protection locked="0" hidden="1"/>
    </xf>
    <xf numFmtId="0" fontId="24" fillId="0" borderId="0" xfId="0" applyFont="1" applyProtection="1">
      <alignment vertical="center"/>
      <protection locked="0" hidden="1"/>
    </xf>
    <xf numFmtId="0" fontId="21" fillId="0" borderId="13" xfId="0" applyFont="1" applyBorder="1" applyProtection="1">
      <alignment vertical="center"/>
      <protection hidden="1"/>
    </xf>
    <xf numFmtId="0" fontId="1" fillId="0" borderId="0" xfId="0" applyFont="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21" fillId="0" borderId="12"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0" xfId="0" applyFont="1" applyAlignment="1" applyProtection="1">
      <alignment vertical="center" wrapText="1"/>
      <protection hidden="1"/>
    </xf>
    <xf numFmtId="0" fontId="21" fillId="0" borderId="0" xfId="0" applyFont="1" applyAlignment="1" applyProtection="1">
      <alignment horizontal="right"/>
      <protection hidden="1"/>
    </xf>
    <xf numFmtId="176" fontId="21" fillId="0" borderId="0" xfId="0" applyNumberFormat="1" applyFont="1" applyAlignment="1" applyProtection="1">
      <alignment horizontal="center"/>
      <protection hidden="1"/>
    </xf>
    <xf numFmtId="0" fontId="21" fillId="0" borderId="0" xfId="0" applyFont="1" applyAlignment="1" applyProtection="1">
      <alignment horizontal="left"/>
      <protection hidden="1"/>
    </xf>
    <xf numFmtId="0" fontId="7" fillId="0" borderId="0" xfId="0" applyFont="1" applyAlignment="1" applyProtection="1">
      <protection hidden="1"/>
    </xf>
    <xf numFmtId="0" fontId="24" fillId="0" borderId="0" xfId="0" applyFont="1" applyAlignment="1" applyProtection="1">
      <alignment horizontal="center"/>
      <protection hidden="1"/>
    </xf>
    <xf numFmtId="0" fontId="1" fillId="0" borderId="0" xfId="0" applyFont="1" applyAlignment="1" applyProtection="1">
      <alignment horizontal="left"/>
      <protection locked="0" hidden="1"/>
    </xf>
    <xf numFmtId="0" fontId="21" fillId="0" borderId="0" xfId="0" applyFont="1" applyAlignment="1" applyProtection="1">
      <alignment horizontal="center" vertical="center"/>
      <protection hidden="1"/>
    </xf>
    <xf numFmtId="0" fontId="21" fillId="0" borderId="0" xfId="0" applyFont="1" applyAlignment="1" applyProtection="1">
      <alignment horizontal="center"/>
      <protection locked="0" hidden="1"/>
    </xf>
    <xf numFmtId="0" fontId="21" fillId="0" borderId="22" xfId="0" applyFont="1" applyBorder="1" applyAlignment="1" applyProtection="1">
      <alignment horizontal="center"/>
      <protection hidden="1"/>
    </xf>
    <xf numFmtId="0" fontId="21" fillId="0" borderId="0" xfId="0" applyFont="1" applyAlignment="1" applyProtection="1">
      <alignment horizontal="right" vertical="center"/>
      <protection hidden="1"/>
    </xf>
    <xf numFmtId="0" fontId="21" fillId="0" borderId="0" xfId="0" applyFont="1" applyAlignment="1" applyProtection="1">
      <alignment horizontal="left" vertical="center"/>
      <protection hidden="1"/>
    </xf>
    <xf numFmtId="0" fontId="21" fillId="0" borderId="22"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15"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1" fillId="0" borderId="12" xfId="0" applyFont="1" applyBorder="1" applyAlignment="1" applyProtection="1">
      <alignment horizontal="right"/>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1" fillId="0" borderId="19" xfId="0" applyFont="1" applyBorder="1" applyProtection="1">
      <alignment vertical="center"/>
      <protection hidden="1"/>
    </xf>
    <xf numFmtId="0" fontId="21" fillId="0" borderId="18" xfId="0" applyFont="1" applyBorder="1" applyProtection="1">
      <alignment vertical="center"/>
      <protection hidden="1"/>
    </xf>
    <xf numFmtId="0" fontId="21" fillId="0" borderId="12"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1" fillId="0" borderId="13" xfId="0" applyFont="1" applyBorder="1" applyProtection="1">
      <alignment vertical="center"/>
      <protection hidden="1"/>
    </xf>
    <xf numFmtId="0" fontId="1" fillId="0" borderId="15" xfId="0" applyFont="1" applyBorder="1" applyProtection="1">
      <alignment vertical="center"/>
      <protection hidden="1"/>
    </xf>
    <xf numFmtId="0" fontId="1" fillId="0" borderId="17" xfId="0" applyFont="1" applyBorder="1" applyProtection="1">
      <alignment vertical="center"/>
      <protection hidden="1"/>
    </xf>
    <xf numFmtId="0" fontId="33" fillId="24" borderId="21" xfId="0" applyFont="1" applyFill="1" applyBorder="1">
      <alignment vertical="center"/>
    </xf>
    <xf numFmtId="0" fontId="21" fillId="24" borderId="21" xfId="0" applyFont="1" applyFill="1" applyBorder="1">
      <alignment vertical="center"/>
    </xf>
    <xf numFmtId="3" fontId="21" fillId="24" borderId="21" xfId="0" applyNumberFormat="1" applyFont="1" applyFill="1" applyBorder="1">
      <alignment vertical="center"/>
    </xf>
    <xf numFmtId="0" fontId="32" fillId="0" borderId="38" xfId="0" applyFont="1" applyBorder="1" applyAlignment="1">
      <alignment horizontal="center" vertical="center"/>
    </xf>
    <xf numFmtId="0" fontId="32" fillId="0" borderId="26" xfId="0" applyFont="1" applyBorder="1" applyAlignment="1">
      <alignment horizontal="center" vertical="center"/>
    </xf>
    <xf numFmtId="0" fontId="32" fillId="0" borderId="37" xfId="0" applyFont="1" applyBorder="1" applyAlignment="1">
      <alignment horizontal="center" vertical="center"/>
    </xf>
    <xf numFmtId="0" fontId="21" fillId="0" borderId="21" xfId="0" applyFont="1" applyBorder="1" applyAlignment="1" applyProtection="1">
      <alignment horizontal="center" vertical="center"/>
      <protection locked="0" hidden="1"/>
    </xf>
    <xf numFmtId="0" fontId="21" fillId="0" borderId="25" xfId="0" applyFont="1" applyBorder="1" applyAlignment="1" applyProtection="1">
      <alignment horizontal="left" vertical="center" shrinkToFit="1"/>
      <protection hidden="1"/>
    </xf>
    <xf numFmtId="0" fontId="0" fillId="0" borderId="22" xfId="0" applyBorder="1" applyAlignment="1" applyProtection="1">
      <alignment horizontal="left" vertical="center" shrinkToFit="1"/>
      <protection hidden="1"/>
    </xf>
    <xf numFmtId="0" fontId="0" fillId="0" borderId="23" xfId="0" applyBorder="1" applyAlignment="1" applyProtection="1">
      <alignment horizontal="left" vertical="center" shrinkToFit="1"/>
      <protection hidden="1"/>
    </xf>
    <xf numFmtId="0" fontId="0" fillId="0" borderId="12" xfId="0" applyBorder="1" applyAlignment="1" applyProtection="1">
      <alignment horizontal="left" vertical="center" shrinkToFit="1"/>
      <protection hidden="1"/>
    </xf>
    <xf numFmtId="0" fontId="0" fillId="0" borderId="0" xfId="0" applyAlignment="1" applyProtection="1">
      <alignment horizontal="left" vertical="center" shrinkToFit="1"/>
      <protection hidden="1"/>
    </xf>
    <xf numFmtId="0" fontId="0" fillId="0" borderId="13" xfId="0" applyBorder="1" applyAlignment="1" applyProtection="1">
      <alignment horizontal="left" vertical="center" shrinkToFit="1"/>
      <protection hidden="1"/>
    </xf>
    <xf numFmtId="0" fontId="0" fillId="0" borderId="15" xfId="0" applyBorder="1" applyAlignment="1" applyProtection="1">
      <alignment horizontal="left" vertical="center" shrinkToFit="1"/>
      <protection hidden="1"/>
    </xf>
    <xf numFmtId="0" fontId="0" fillId="0" borderId="16" xfId="0" applyBorder="1" applyAlignment="1" applyProtection="1">
      <alignment horizontal="left" vertical="center" shrinkToFit="1"/>
      <protection hidden="1"/>
    </xf>
    <xf numFmtId="0" fontId="0" fillId="0" borderId="17" xfId="0" applyBorder="1" applyAlignment="1" applyProtection="1">
      <alignment horizontal="left" vertical="center" shrinkToFit="1"/>
      <protection hidden="1"/>
    </xf>
    <xf numFmtId="0" fontId="21" fillId="0" borderId="21" xfId="0" applyFont="1" applyBorder="1" applyAlignment="1" applyProtection="1">
      <alignment horizontal="left" vertical="center" shrinkToFit="1"/>
      <protection locked="0" hidden="1"/>
    </xf>
    <xf numFmtId="0" fontId="21" fillId="0" borderId="25" xfId="0" applyFont="1" applyBorder="1" applyAlignment="1" applyProtection="1">
      <alignment horizontal="left" vertical="center" shrinkToFit="1"/>
      <protection locked="0" hidden="1"/>
    </xf>
    <xf numFmtId="0" fontId="21" fillId="0" borderId="22" xfId="0" applyFont="1" applyBorder="1" applyAlignment="1" applyProtection="1">
      <alignment horizontal="left" vertical="center" shrinkToFit="1"/>
      <protection locked="0" hidden="1"/>
    </xf>
    <xf numFmtId="0" fontId="21" fillId="0" borderId="23"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15" xfId="0" applyFont="1" applyBorder="1" applyAlignment="1" applyProtection="1">
      <alignment horizontal="left" vertical="center" shrinkToFit="1"/>
      <protection locked="0" hidden="1"/>
    </xf>
    <xf numFmtId="0" fontId="21" fillId="0" borderId="16" xfId="0" applyFont="1" applyBorder="1" applyAlignment="1" applyProtection="1">
      <alignment horizontal="left" vertical="center" shrinkToFit="1"/>
      <protection locked="0" hidden="1"/>
    </xf>
    <xf numFmtId="0" fontId="21" fillId="0" borderId="17" xfId="0" applyFont="1" applyBorder="1" applyAlignment="1" applyProtection="1">
      <alignment horizontal="left" vertical="center" shrinkToFit="1"/>
      <protection locked="0" hidden="1"/>
    </xf>
    <xf numFmtId="3" fontId="32" fillId="0" borderId="38" xfId="0" applyNumberFormat="1" applyFont="1" applyBorder="1" applyAlignment="1">
      <alignment horizontal="center" vertical="center"/>
    </xf>
    <xf numFmtId="3" fontId="32" fillId="0" borderId="26" xfId="0" applyNumberFormat="1" applyFont="1" applyBorder="1" applyAlignment="1">
      <alignment horizontal="center" vertical="center"/>
    </xf>
    <xf numFmtId="3" fontId="32" fillId="0" borderId="37" xfId="0" applyNumberFormat="1" applyFont="1" applyBorder="1" applyAlignment="1">
      <alignment horizontal="center" vertical="center"/>
    </xf>
    <xf numFmtId="0" fontId="21" fillId="0" borderId="25" xfId="0" applyFont="1" applyBorder="1" applyAlignment="1" applyProtection="1">
      <alignment horizontal="left" vertical="center" wrapText="1"/>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22"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21"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21" fillId="0" borderId="25" xfId="0" applyFont="1" applyBorder="1" applyAlignment="1" applyProtection="1">
      <alignment horizontal="center" vertical="center" wrapText="1"/>
      <protection hidden="1"/>
    </xf>
    <xf numFmtId="0" fontId="21" fillId="0" borderId="22" xfId="0" applyFont="1" applyBorder="1" applyAlignment="1" applyProtection="1">
      <alignment horizontal="center" vertical="center" wrapText="1"/>
      <protection hidden="1"/>
    </xf>
    <xf numFmtId="0" fontId="21" fillId="0" borderId="23"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17" xfId="0" applyFont="1" applyBorder="1" applyAlignment="1" applyProtection="1">
      <alignment horizontal="center" vertical="center" wrapText="1"/>
      <protection hidden="1"/>
    </xf>
    <xf numFmtId="38" fontId="0" fillId="0" borderId="25" xfId="33" applyFont="1" applyFill="1" applyBorder="1" applyAlignment="1" applyProtection="1">
      <alignment horizontal="center" vertical="center"/>
      <protection hidden="1"/>
    </xf>
    <xf numFmtId="38" fontId="0" fillId="0" borderId="22" xfId="33" applyFont="1" applyFill="1" applyBorder="1" applyAlignment="1" applyProtection="1">
      <alignment horizontal="center" vertical="center"/>
      <protection hidden="1"/>
    </xf>
    <xf numFmtId="38" fontId="0" fillId="0" borderId="35" xfId="33" applyFont="1" applyFill="1" applyBorder="1" applyAlignment="1" applyProtection="1">
      <alignment horizontal="center" vertical="center"/>
      <protection hidden="1"/>
    </xf>
    <xf numFmtId="38" fontId="0" fillId="0" borderId="12" xfId="33" applyFont="1" applyFill="1" applyBorder="1" applyAlignment="1" applyProtection="1">
      <alignment horizontal="center" vertical="center"/>
      <protection hidden="1"/>
    </xf>
    <xf numFmtId="38" fontId="0" fillId="0" borderId="0" xfId="33" applyFont="1" applyFill="1" applyBorder="1" applyAlignment="1" applyProtection="1">
      <alignment horizontal="center" vertical="center"/>
      <protection hidden="1"/>
    </xf>
    <xf numFmtId="38" fontId="0" fillId="0" borderId="32" xfId="33" applyFont="1" applyFill="1" applyBorder="1" applyAlignment="1" applyProtection="1">
      <alignment horizontal="center" vertical="center"/>
      <protection hidden="1"/>
    </xf>
    <xf numFmtId="38" fontId="0" fillId="0" borderId="15" xfId="33" applyFont="1" applyFill="1" applyBorder="1" applyAlignment="1" applyProtection="1">
      <alignment horizontal="center" vertical="center"/>
      <protection hidden="1"/>
    </xf>
    <xf numFmtId="38" fontId="0" fillId="0" borderId="16" xfId="33" applyFont="1" applyFill="1" applyBorder="1" applyAlignment="1" applyProtection="1">
      <alignment horizontal="center" vertical="center"/>
      <protection hidden="1"/>
    </xf>
    <xf numFmtId="38" fontId="0" fillId="0" borderId="34" xfId="33" applyFont="1" applyFill="1"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21" fillId="0" borderId="25" xfId="0" applyFont="1" applyBorder="1" applyAlignment="1" applyProtection="1">
      <alignment vertical="center" wrapText="1"/>
      <protection hidden="1"/>
    </xf>
    <xf numFmtId="0" fontId="21" fillId="0" borderId="22" xfId="0" applyFont="1" applyBorder="1" applyAlignment="1" applyProtection="1">
      <alignment vertical="center" wrapText="1"/>
      <protection hidden="1"/>
    </xf>
    <xf numFmtId="0" fontId="21" fillId="0" borderId="23"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0" xfId="0" applyFont="1" applyAlignment="1" applyProtection="1">
      <alignment horizontal="center"/>
      <protection locked="0" hidden="1"/>
    </xf>
    <xf numFmtId="0" fontId="21" fillId="0" borderId="16" xfId="0" applyFont="1" applyBorder="1" applyAlignment="1" applyProtection="1">
      <alignment horizontal="center"/>
      <protection locked="0" hidden="1"/>
    </xf>
    <xf numFmtId="0" fontId="21" fillId="0" borderId="0" xfId="0" applyFont="1" applyAlignment="1" applyProtection="1">
      <alignment horizontal="center"/>
      <protection hidden="1"/>
    </xf>
    <xf numFmtId="49" fontId="21" fillId="0" borderId="25" xfId="0" applyNumberFormat="1" applyFont="1" applyBorder="1" applyAlignment="1" applyProtection="1">
      <alignment horizontal="center" vertical="center"/>
      <protection hidden="1"/>
    </xf>
    <xf numFmtId="49" fontId="21" fillId="0" borderId="23" xfId="0" applyNumberFormat="1" applyFont="1" applyBorder="1" applyAlignment="1" applyProtection="1">
      <alignment horizontal="center" vertical="center"/>
      <protection hidden="1"/>
    </xf>
    <xf numFmtId="49" fontId="21" fillId="0" borderId="12" xfId="0" applyNumberFormat="1" applyFont="1" applyBorder="1" applyAlignment="1" applyProtection="1">
      <alignment horizontal="center" vertical="center"/>
      <protection hidden="1"/>
    </xf>
    <xf numFmtId="49" fontId="21" fillId="0" borderId="13" xfId="0" applyNumberFormat="1" applyFont="1" applyBorder="1" applyAlignment="1" applyProtection="1">
      <alignment horizontal="center" vertical="center"/>
      <protection hidden="1"/>
    </xf>
    <xf numFmtId="49" fontId="21" fillId="0" borderId="15" xfId="0" applyNumberFormat="1" applyFont="1" applyBorder="1" applyAlignment="1" applyProtection="1">
      <alignment horizontal="center" vertical="center"/>
      <protection hidden="1"/>
    </xf>
    <xf numFmtId="49" fontId="21" fillId="0" borderId="17" xfId="0" applyNumberFormat="1" applyFont="1" applyBorder="1" applyAlignment="1" applyProtection="1">
      <alignment horizontal="center" vertical="center"/>
      <protection hidden="1"/>
    </xf>
    <xf numFmtId="0" fontId="21" fillId="0" borderId="25" xfId="0" applyFont="1" applyBorder="1" applyProtection="1">
      <alignment vertical="center"/>
      <protection hidden="1"/>
    </xf>
    <xf numFmtId="0" fontId="21" fillId="0" borderId="22" xfId="0" applyFont="1" applyBorder="1" applyProtection="1">
      <alignment vertical="center"/>
      <protection hidden="1"/>
    </xf>
    <xf numFmtId="0" fontId="21" fillId="0" borderId="23" xfId="0" applyFont="1" applyBorder="1" applyProtection="1">
      <alignment vertical="center"/>
      <protection hidden="1"/>
    </xf>
    <xf numFmtId="0" fontId="21" fillId="0" borderId="12" xfId="0" applyFont="1" applyBorder="1" applyProtection="1">
      <alignment vertical="center"/>
      <protection hidden="1"/>
    </xf>
    <xf numFmtId="0" fontId="21" fillId="0" borderId="0" xfId="0" applyFont="1" applyProtection="1">
      <alignment vertical="center"/>
      <protection hidden="1"/>
    </xf>
    <xf numFmtId="0" fontId="21" fillId="0" borderId="13" xfId="0" applyFont="1" applyBorder="1" applyProtection="1">
      <alignment vertical="center"/>
      <protection hidden="1"/>
    </xf>
    <xf numFmtId="0" fontId="21" fillId="0" borderId="15"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12" xfId="0" applyFont="1" applyBorder="1" applyAlignment="1" applyProtection="1">
      <alignment horizontal="right"/>
      <protection hidden="1"/>
    </xf>
    <xf numFmtId="0" fontId="21" fillId="0" borderId="0" xfId="0" applyFont="1" applyAlignment="1" applyProtection="1">
      <alignment horizontal="right"/>
      <protection hidden="1"/>
    </xf>
    <xf numFmtId="176" fontId="21" fillId="0" borderId="0" xfId="0" applyNumberFormat="1" applyFont="1" applyAlignment="1" applyProtection="1">
      <alignment horizontal="center"/>
      <protection locked="0" hidden="1"/>
    </xf>
    <xf numFmtId="176" fontId="21" fillId="0" borderId="16" xfId="0" applyNumberFormat="1" applyFont="1" applyBorder="1" applyAlignment="1" applyProtection="1">
      <alignment horizontal="center"/>
      <protection locked="0" hidden="1"/>
    </xf>
    <xf numFmtId="0" fontId="21" fillId="0" borderId="0" xfId="0" applyFont="1" applyAlignment="1" applyProtection="1">
      <alignment horizontal="left"/>
      <protection hidden="1"/>
    </xf>
    <xf numFmtId="0" fontId="21" fillId="0" borderId="16" xfId="0" applyFont="1" applyBorder="1" applyAlignment="1" applyProtection="1">
      <alignment horizontal="right"/>
      <protection hidden="1"/>
    </xf>
    <xf numFmtId="176" fontId="7" fillId="0" borderId="0" xfId="0" applyNumberFormat="1" applyFont="1" applyAlignment="1" applyProtection="1">
      <alignment horizontal="center"/>
      <protection locked="0" hidden="1"/>
    </xf>
    <xf numFmtId="176" fontId="7" fillId="0" borderId="16" xfId="0" applyNumberFormat="1" applyFont="1" applyBorder="1" applyAlignment="1" applyProtection="1">
      <alignment horizontal="center"/>
      <protection locked="0" hidden="1"/>
    </xf>
    <xf numFmtId="176" fontId="21" fillId="0" borderId="0" xfId="0" applyNumberFormat="1" applyFont="1" applyAlignment="1" applyProtection="1">
      <alignment horizontal="center"/>
      <protection hidden="1"/>
    </xf>
    <xf numFmtId="176" fontId="21" fillId="0" borderId="16" xfId="0" applyNumberFormat="1" applyFont="1" applyBorder="1" applyAlignment="1" applyProtection="1">
      <alignment horizontal="center"/>
      <protection hidden="1"/>
    </xf>
    <xf numFmtId="176" fontId="21" fillId="0" borderId="0" xfId="0" applyNumberFormat="1" applyFont="1" applyAlignment="1" applyProtection="1">
      <alignment horizontal="left"/>
      <protection hidden="1"/>
    </xf>
    <xf numFmtId="0" fontId="22" fillId="0" borderId="0" xfId="0" applyFont="1" applyAlignment="1" applyProtection="1">
      <alignment horizontal="center"/>
      <protection hidden="1"/>
    </xf>
    <xf numFmtId="0" fontId="21" fillId="0" borderId="19" xfId="0" applyFont="1" applyBorder="1" applyAlignment="1" applyProtection="1">
      <alignment vertical="center" wrapText="1"/>
      <protection hidden="1"/>
    </xf>
    <xf numFmtId="0" fontId="21" fillId="0" borderId="18" xfId="0" applyFont="1" applyBorder="1" applyAlignment="1" applyProtection="1">
      <alignment vertical="center" wrapText="1"/>
      <protection hidden="1"/>
    </xf>
    <xf numFmtId="0" fontId="21" fillId="0" borderId="20" xfId="0" applyFont="1" applyBorder="1" applyAlignment="1" applyProtection="1">
      <alignment vertical="center" wrapText="1"/>
      <protection hidden="1"/>
    </xf>
    <xf numFmtId="0" fontId="21" fillId="0" borderId="14"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36" fillId="0" borderId="14" xfId="0" applyFont="1" applyBorder="1" applyAlignment="1" applyProtection="1">
      <alignment horizontal="left" vertical="center" wrapText="1"/>
      <protection hidden="1"/>
    </xf>
    <xf numFmtId="0" fontId="36" fillId="0" borderId="10" xfId="0" applyFont="1" applyBorder="1" applyAlignment="1" applyProtection="1">
      <alignment horizontal="left" vertical="center" wrapText="1"/>
      <protection hidden="1"/>
    </xf>
    <xf numFmtId="0" fontId="36" fillId="0" borderId="11" xfId="0" applyFont="1" applyBorder="1" applyAlignment="1" applyProtection="1">
      <alignment horizontal="left" vertical="center" wrapText="1"/>
      <protection hidden="1"/>
    </xf>
    <xf numFmtId="0" fontId="36" fillId="0" borderId="12" xfId="0" applyFont="1" applyBorder="1" applyAlignment="1" applyProtection="1">
      <alignment horizontal="left" vertical="center" wrapText="1"/>
      <protection hidden="1"/>
    </xf>
    <xf numFmtId="0" fontId="36" fillId="0" borderId="0" xfId="0" applyFont="1" applyAlignment="1" applyProtection="1">
      <alignment horizontal="left" vertical="center" wrapText="1"/>
      <protection hidden="1"/>
    </xf>
    <xf numFmtId="0" fontId="36" fillId="0" borderId="13" xfId="0" applyFont="1" applyBorder="1" applyAlignment="1" applyProtection="1">
      <alignment horizontal="left" vertical="center" wrapText="1"/>
      <protection hidden="1"/>
    </xf>
    <xf numFmtId="0" fontId="36" fillId="0" borderId="19" xfId="0" applyFont="1" applyBorder="1" applyAlignment="1" applyProtection="1">
      <alignment horizontal="left" vertical="center" wrapText="1"/>
      <protection hidden="1"/>
    </xf>
    <xf numFmtId="0" fontId="36" fillId="0" borderId="18" xfId="0" applyFont="1" applyBorder="1" applyAlignment="1" applyProtection="1">
      <alignment horizontal="left" vertical="center" wrapText="1"/>
      <protection hidden="1"/>
    </xf>
    <xf numFmtId="0" fontId="36" fillId="0" borderId="20" xfId="0" applyFont="1" applyBorder="1" applyAlignment="1" applyProtection="1">
      <alignment horizontal="left" vertical="center" wrapText="1"/>
      <protection hidden="1"/>
    </xf>
    <xf numFmtId="0" fontId="21" fillId="0" borderId="14" xfId="0" applyFont="1" applyBorder="1" applyAlignment="1" applyProtection="1">
      <alignment horizontal="center" vertical="top"/>
      <protection hidden="1"/>
    </xf>
    <xf numFmtId="0" fontId="21" fillId="0" borderId="10" xfId="0" applyFont="1" applyBorder="1" applyAlignment="1" applyProtection="1">
      <alignment horizontal="center" vertical="top"/>
      <protection hidden="1"/>
    </xf>
    <xf numFmtId="0" fontId="21" fillId="0" borderId="11" xfId="0" applyFont="1" applyBorder="1" applyAlignment="1" applyProtection="1">
      <alignment horizontal="center" vertical="top"/>
      <protection hidden="1"/>
    </xf>
    <xf numFmtId="0" fontId="21" fillId="0" borderId="12" xfId="0" applyFont="1" applyBorder="1" applyAlignment="1" applyProtection="1">
      <alignment horizontal="center" vertical="top"/>
      <protection hidden="1"/>
    </xf>
    <xf numFmtId="0" fontId="21" fillId="0" borderId="0" xfId="0" applyFont="1" applyAlignment="1" applyProtection="1">
      <alignment horizontal="center" vertical="top"/>
      <protection hidden="1"/>
    </xf>
    <xf numFmtId="0" fontId="21" fillId="0" borderId="13" xfId="0" applyFont="1" applyBorder="1" applyAlignment="1" applyProtection="1">
      <alignment horizontal="center" vertical="top"/>
      <protection hidden="1"/>
    </xf>
    <xf numFmtId="0" fontId="21" fillId="0" borderId="19" xfId="0" applyFont="1" applyBorder="1" applyAlignment="1" applyProtection="1">
      <alignment horizontal="center" vertical="top"/>
      <protection hidden="1"/>
    </xf>
    <xf numFmtId="0" fontId="21" fillId="0" borderId="18" xfId="0" applyFont="1" applyBorder="1" applyAlignment="1" applyProtection="1">
      <alignment horizontal="center" vertical="top"/>
      <protection hidden="1"/>
    </xf>
    <xf numFmtId="0" fontId="21" fillId="0" borderId="20" xfId="0" applyFont="1" applyBorder="1" applyAlignment="1" applyProtection="1">
      <alignment horizontal="center" vertical="top"/>
      <protection hidden="1"/>
    </xf>
    <xf numFmtId="0" fontId="0" fillId="0" borderId="14"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30"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32"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18" xfId="0" applyBorder="1" applyAlignment="1" applyProtection="1">
      <alignment horizontal="center" vertical="center"/>
      <protection locked="0" hidden="1"/>
    </xf>
    <xf numFmtId="0" fontId="0" fillId="0" borderId="36" xfId="0" applyBorder="1" applyAlignment="1" applyProtection="1">
      <alignment horizontal="center" vertical="center"/>
      <protection locked="0" hidden="1"/>
    </xf>
    <xf numFmtId="0" fontId="21" fillId="0" borderId="29"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31" xfId="0" applyFont="1" applyBorder="1" applyAlignment="1" applyProtection="1">
      <alignment horizontal="center" vertical="center"/>
      <protection hidden="1"/>
    </xf>
    <xf numFmtId="0" fontId="21" fillId="0" borderId="44" xfId="0"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0" fillId="0" borderId="29"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31" xfId="0" applyBorder="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44" xfId="0" applyBorder="1" applyAlignment="1" applyProtection="1">
      <alignment horizontal="center" vertical="center"/>
      <protection locked="0" hidden="1"/>
    </xf>
    <xf numFmtId="0" fontId="0" fillId="0" borderId="20" xfId="0" applyBorder="1" applyAlignment="1" applyProtection="1">
      <alignment horizontal="center" vertical="center"/>
      <protection locked="0" hidden="1"/>
    </xf>
    <xf numFmtId="0" fontId="21" fillId="0" borderId="19" xfId="0" applyFont="1" applyBorder="1" applyProtection="1">
      <alignment vertical="center"/>
      <protection hidden="1"/>
    </xf>
    <xf numFmtId="0" fontId="21" fillId="0" borderId="18" xfId="0" applyFont="1" applyBorder="1" applyProtection="1">
      <alignment vertical="center"/>
      <protection hidden="1"/>
    </xf>
    <xf numFmtId="0" fontId="21" fillId="0" borderId="20" xfId="0" applyFont="1" applyBorder="1" applyProtection="1">
      <alignment vertical="center"/>
      <protection hidden="1"/>
    </xf>
    <xf numFmtId="0" fontId="0" fillId="0" borderId="25"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21" fillId="0" borderId="14" xfId="0" applyFont="1" applyBorder="1" applyProtection="1">
      <alignment vertical="center"/>
      <protection hidden="1"/>
    </xf>
    <xf numFmtId="0" fontId="21" fillId="0" borderId="10" xfId="0" applyFont="1" applyBorder="1" applyProtection="1">
      <alignment vertical="center"/>
      <protection hidden="1"/>
    </xf>
    <xf numFmtId="0" fontId="21" fillId="0" borderId="11" xfId="0" applyFont="1" applyBorder="1" applyProtection="1">
      <alignment vertical="center"/>
      <protection hidden="1"/>
    </xf>
    <xf numFmtId="0" fontId="21" fillId="0" borderId="14"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11" xfId="0" applyFont="1" applyBorder="1" applyAlignment="1" applyProtection="1">
      <alignment vertical="center" wrapText="1"/>
      <protection hidden="1"/>
    </xf>
    <xf numFmtId="0" fontId="23" fillId="0" borderId="10" xfId="0" applyFont="1" applyBorder="1" applyAlignment="1" applyProtection="1">
      <alignment horizontal="center" vertical="center"/>
      <protection hidden="1"/>
    </xf>
    <xf numFmtId="38" fontId="0" fillId="0" borderId="14" xfId="33" applyFont="1" applyFill="1" applyBorder="1" applyAlignment="1" applyProtection="1">
      <alignment horizontal="center" vertical="center"/>
      <protection hidden="1"/>
    </xf>
    <xf numFmtId="38" fontId="0" fillId="0" borderId="10" xfId="33" applyFont="1" applyFill="1" applyBorder="1" applyAlignment="1" applyProtection="1">
      <alignment horizontal="center" vertical="center"/>
      <protection hidden="1"/>
    </xf>
    <xf numFmtId="38" fontId="0" fillId="0" borderId="30" xfId="33" applyFont="1" applyFill="1"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0" fillId="0" borderId="54" xfId="0" applyBorder="1" applyAlignment="1" applyProtection="1">
      <alignment horizontal="center" vertical="center"/>
      <protection locked="0" hidden="1"/>
    </xf>
    <xf numFmtId="0" fontId="0" fillId="0" borderId="24" xfId="0" applyBorder="1" applyAlignment="1" applyProtection="1">
      <alignment horizontal="center" vertical="center"/>
      <protection locked="0" hidden="1"/>
    </xf>
    <xf numFmtId="0" fontId="0" fillId="0" borderId="55" xfId="0" applyBorder="1" applyAlignment="1" applyProtection="1">
      <alignment horizontal="center" vertical="center"/>
      <protection locked="0" hidden="1"/>
    </xf>
    <xf numFmtId="0" fontId="0" fillId="0" borderId="56" xfId="0" applyBorder="1" applyAlignment="1" applyProtection="1">
      <alignment horizontal="center" vertical="center"/>
      <protection locked="0" hidden="1"/>
    </xf>
    <xf numFmtId="0" fontId="0" fillId="0" borderId="49" xfId="0" applyBorder="1" applyAlignment="1" applyProtection="1">
      <alignment horizontal="center" vertical="center"/>
      <protection locked="0" hidden="1"/>
    </xf>
    <xf numFmtId="0" fontId="0" fillId="0" borderId="57" xfId="0" applyBorder="1" applyAlignment="1" applyProtection="1">
      <alignment horizontal="center" vertical="center"/>
      <protection locked="0" hidden="1"/>
    </xf>
    <xf numFmtId="0" fontId="0" fillId="0" borderId="63" xfId="0" applyBorder="1" applyAlignment="1" applyProtection="1">
      <alignment horizontal="center" vertical="center"/>
      <protection locked="0" hidden="1"/>
    </xf>
    <xf numFmtId="0" fontId="0" fillId="0" borderId="64"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0" fillId="0" borderId="50" xfId="0" applyBorder="1" applyAlignment="1" applyProtection="1">
      <alignment horizontal="center" vertical="center"/>
      <protection locked="0" hidden="1"/>
    </xf>
    <xf numFmtId="0" fontId="0" fillId="0" borderId="66" xfId="0" applyBorder="1" applyAlignment="1" applyProtection="1">
      <alignment horizontal="center" vertical="center"/>
      <protection locked="0" hidden="1"/>
    </xf>
    <xf numFmtId="0" fontId="0" fillId="0" borderId="52" xfId="0" applyBorder="1" applyAlignment="1" applyProtection="1">
      <alignment horizontal="center" vertical="center"/>
      <protection locked="0" hidden="1"/>
    </xf>
    <xf numFmtId="0" fontId="0" fillId="0" borderId="67" xfId="0" applyBorder="1" applyAlignment="1" applyProtection="1">
      <alignment horizontal="center" vertical="center"/>
      <protection locked="0" hidden="1"/>
    </xf>
    <xf numFmtId="0" fontId="1" fillId="0" borderId="0" xfId="0" applyFont="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21" fillId="0" borderId="25" xfId="0" applyFont="1" applyBorder="1" applyAlignment="1" applyProtection="1">
      <alignment horizontal="left" vertical="center"/>
      <protection hidden="1"/>
    </xf>
    <xf numFmtId="0" fontId="21" fillId="0" borderId="22" xfId="0" applyFont="1" applyBorder="1" applyAlignment="1" applyProtection="1">
      <alignment horizontal="left" vertical="center"/>
      <protection hidden="1"/>
    </xf>
    <xf numFmtId="0" fontId="21" fillId="0" borderId="23"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0" fillId="0" borderId="51" xfId="0" applyBorder="1" applyAlignment="1" applyProtection="1">
      <alignment horizontal="center" vertical="center"/>
      <protection locked="0" hidden="1"/>
    </xf>
    <xf numFmtId="0" fontId="0" fillId="0" borderId="53" xfId="0" applyBorder="1" applyAlignment="1" applyProtection="1">
      <alignment horizontal="center" vertical="center"/>
      <protection locked="0" hidden="1"/>
    </xf>
    <xf numFmtId="0" fontId="1" fillId="0" borderId="25" xfId="0" applyFont="1" applyBorder="1" applyAlignment="1" applyProtection="1">
      <alignment horizontal="center" vertical="center"/>
      <protection hidden="1"/>
    </xf>
    <xf numFmtId="0" fontId="1" fillId="0" borderId="22" xfId="0" applyFont="1" applyBorder="1" applyAlignment="1" applyProtection="1">
      <alignment horizontal="center" vertical="center"/>
      <protection hidden="1"/>
    </xf>
    <xf numFmtId="0" fontId="1" fillId="0" borderId="35"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1" fillId="0" borderId="43"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1" fillId="0" borderId="16" xfId="0" applyFont="1" applyBorder="1" applyAlignment="1" applyProtection="1">
      <alignment horizontal="center" vertical="center"/>
      <protection locked="0" hidden="1"/>
    </xf>
    <xf numFmtId="0" fontId="21" fillId="0" borderId="17" xfId="0" applyFont="1" applyBorder="1" applyAlignment="1" applyProtection="1">
      <alignment horizontal="right" vertical="center"/>
      <protection hidden="1"/>
    </xf>
    <xf numFmtId="0" fontId="21" fillId="0" borderId="16" xfId="0" applyFont="1" applyBorder="1" applyAlignment="1" applyProtection="1">
      <alignment horizontal="right" vertical="center"/>
      <protection hidden="1"/>
    </xf>
    <xf numFmtId="0" fontId="0" fillId="0" borderId="25" xfId="0" applyBorder="1" applyAlignment="1" applyProtection="1">
      <alignment horizontal="center" vertical="center"/>
      <protection locked="0" hidden="1"/>
    </xf>
    <xf numFmtId="0" fontId="0" fillId="0" borderId="22" xfId="0" applyBorder="1" applyAlignment="1" applyProtection="1">
      <alignment horizontal="center" vertical="center"/>
      <protection locked="0" hidden="1"/>
    </xf>
    <xf numFmtId="0" fontId="0" fillId="0" borderId="35" xfId="0" applyBorder="1" applyAlignment="1" applyProtection="1">
      <alignment horizontal="center" vertical="center"/>
      <protection locked="0" hidden="1"/>
    </xf>
    <xf numFmtId="0" fontId="0" fillId="0" borderId="43" xfId="0" applyBorder="1" applyAlignment="1" applyProtection="1">
      <alignment horizontal="center" vertical="center"/>
      <protection locked="0" hidden="1"/>
    </xf>
    <xf numFmtId="0" fontId="0" fillId="0" borderId="23" xfId="0" applyBorder="1" applyAlignment="1" applyProtection="1">
      <alignment horizontal="center" vertical="center"/>
      <protection locked="0" hidden="1"/>
    </xf>
    <xf numFmtId="0" fontId="1" fillId="0" borderId="14"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30" xfId="0" applyFont="1" applyBorder="1" applyAlignment="1" applyProtection="1">
      <alignment horizontal="center" vertical="center"/>
      <protection hidden="1"/>
    </xf>
    <xf numFmtId="0" fontId="21" fillId="0" borderId="12"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1" fillId="0" borderId="29"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21" fillId="0" borderId="19"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37" xfId="0" applyFont="1" applyBorder="1" applyAlignment="1" applyProtection="1">
      <alignment horizontal="center" vertical="center"/>
      <protection hidden="1"/>
    </xf>
    <xf numFmtId="0" fontId="21" fillId="0" borderId="27" xfId="0" applyFont="1" applyBorder="1" applyAlignment="1" applyProtection="1">
      <alignment horizontal="center" vertical="center"/>
      <protection hidden="1"/>
    </xf>
    <xf numFmtId="0" fontId="21" fillId="0" borderId="0" xfId="0" applyFont="1" applyAlignment="1" applyProtection="1">
      <alignment horizontal="right" vertical="center"/>
      <protection hidden="1"/>
    </xf>
    <xf numFmtId="0" fontId="21" fillId="0" borderId="45" xfId="0" applyFont="1" applyBorder="1" applyProtection="1">
      <alignment vertical="center"/>
      <protection hidden="1"/>
    </xf>
    <xf numFmtId="0" fontId="1" fillId="0" borderId="45" xfId="0" applyFont="1" applyBorder="1" applyProtection="1">
      <alignment vertical="center"/>
      <protection hidden="1"/>
    </xf>
    <xf numFmtId="0" fontId="1" fillId="0" borderId="26" xfId="0" applyFont="1" applyBorder="1" applyProtection="1">
      <alignment vertical="center"/>
      <protection hidden="1"/>
    </xf>
    <xf numFmtId="0" fontId="21" fillId="0" borderId="45" xfId="0" applyFont="1" applyBorder="1" applyAlignment="1" applyProtection="1">
      <alignment vertical="center" wrapText="1"/>
      <protection hidden="1"/>
    </xf>
    <xf numFmtId="0" fontId="21" fillId="0" borderId="26" xfId="0" applyFont="1" applyBorder="1" applyProtection="1">
      <alignment vertical="center"/>
      <protection hidden="1"/>
    </xf>
    <xf numFmtId="0" fontId="0" fillId="0" borderId="45" xfId="0" applyBorder="1" applyAlignment="1" applyProtection="1">
      <alignment horizontal="center" vertical="center"/>
      <protection hidden="1"/>
    </xf>
    <xf numFmtId="0" fontId="0" fillId="0" borderId="62"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59"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21" fillId="0" borderId="16" xfId="0" applyFont="1" applyBorder="1" applyAlignment="1" applyProtection="1">
      <alignment horizontal="center"/>
      <protection hidden="1"/>
    </xf>
    <xf numFmtId="0" fontId="21" fillId="0" borderId="13" xfId="0" applyFont="1" applyBorder="1" applyAlignment="1" applyProtection="1">
      <alignment horizontal="center"/>
      <protection hidden="1"/>
    </xf>
    <xf numFmtId="0" fontId="21" fillId="0" borderId="0" xfId="0" applyFont="1" applyAlignment="1" applyProtection="1">
      <protection hidden="1"/>
    </xf>
    <xf numFmtId="0" fontId="1" fillId="0" borderId="16" xfId="0" applyFont="1" applyBorder="1" applyProtection="1">
      <alignment vertical="center"/>
      <protection hidden="1"/>
    </xf>
    <xf numFmtId="0" fontId="1" fillId="0" borderId="18" xfId="0" applyFont="1" applyBorder="1" applyAlignment="1" applyProtection="1">
      <alignment horizontal="center" vertical="center"/>
      <protection hidden="1"/>
    </xf>
    <xf numFmtId="0" fontId="1" fillId="0" borderId="36" xfId="0" applyFont="1" applyBorder="1" applyAlignment="1" applyProtection="1">
      <alignment horizontal="center" vertical="center"/>
      <protection hidden="1"/>
    </xf>
    <xf numFmtId="0" fontId="0" fillId="0" borderId="65" xfId="0" applyBorder="1" applyAlignment="1" applyProtection="1">
      <alignment horizontal="center" vertical="center"/>
      <protection locked="0" hidden="1"/>
    </xf>
    <xf numFmtId="0" fontId="0" fillId="0" borderId="38"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26" xfId="0" applyBorder="1" applyAlignment="1" applyProtection="1">
      <alignment horizontal="center" vertical="center"/>
      <protection locked="0" hidden="1"/>
    </xf>
    <xf numFmtId="0" fontId="0" fillId="0" borderId="25" xfId="0"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0" fontId="1" fillId="0" borderId="12"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13" xfId="0" applyFont="1" applyBorder="1" applyAlignment="1" applyProtection="1">
      <alignment horizontal="left" vertical="center"/>
      <protection hidden="1"/>
    </xf>
    <xf numFmtId="0" fontId="1" fillId="0" borderId="15" xfId="0" applyFont="1" applyBorder="1" applyAlignment="1" applyProtection="1">
      <alignment horizontal="left" vertical="center"/>
      <protection hidden="1"/>
    </xf>
    <xf numFmtId="0" fontId="1" fillId="0" borderId="16"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0" fillId="0" borderId="14"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21" fillId="0" borderId="38" xfId="0" applyFont="1" applyBorder="1" applyProtection="1">
      <alignment vertical="center"/>
      <protection hidden="1"/>
    </xf>
    <xf numFmtId="0" fontId="1" fillId="0" borderId="38" xfId="0" applyFont="1" applyBorder="1" applyProtection="1">
      <alignment vertical="center"/>
      <protection hidden="1"/>
    </xf>
    <xf numFmtId="0" fontId="21" fillId="0" borderId="38" xfId="0" applyFont="1" applyBorder="1" applyAlignment="1" applyProtection="1">
      <alignment vertical="center" wrapText="1"/>
      <protection hidden="1"/>
    </xf>
    <xf numFmtId="0" fontId="1" fillId="0" borderId="12" xfId="0" applyFont="1" applyBorder="1" applyProtection="1">
      <alignment vertical="center"/>
      <protection hidden="1"/>
    </xf>
    <xf numFmtId="0" fontId="0" fillId="0" borderId="58" xfId="0" applyBorder="1" applyAlignment="1" applyProtection="1">
      <alignment horizontal="center" vertical="center"/>
      <protection locked="0" hidden="1"/>
    </xf>
    <xf numFmtId="0" fontId="0" fillId="0" borderId="59" xfId="0" applyBorder="1" applyAlignment="1" applyProtection="1">
      <alignment horizontal="center" vertical="center"/>
      <protection locked="0" hidden="1"/>
    </xf>
    <xf numFmtId="0" fontId="0" fillId="0" borderId="60" xfId="0" applyBorder="1" applyAlignment="1" applyProtection="1">
      <alignment horizontal="center" vertical="center"/>
      <protection locked="0" hidden="1"/>
    </xf>
    <xf numFmtId="0" fontId="0" fillId="0" borderId="61" xfId="0" applyBorder="1" applyAlignment="1" applyProtection="1">
      <alignment horizontal="center" vertical="center"/>
      <protection locked="0" hidden="1"/>
    </xf>
    <xf numFmtId="0" fontId="0" fillId="0" borderId="25" xfId="0" applyBorder="1" applyAlignment="1" applyProtection="1">
      <alignment horizontal="left" vertical="center" wrapText="1"/>
      <protection hidden="1"/>
    </xf>
    <xf numFmtId="0" fontId="1" fillId="0" borderId="22" xfId="0" applyFont="1" applyBorder="1" applyAlignment="1" applyProtection="1">
      <alignment horizontal="left" vertical="center" wrapText="1"/>
      <protection hidden="1"/>
    </xf>
    <xf numFmtId="0" fontId="1" fillId="0" borderId="23" xfId="0" applyFont="1" applyBorder="1" applyAlignment="1" applyProtection="1">
      <alignment horizontal="left" vertical="center" wrapText="1"/>
      <protection hidden="1"/>
    </xf>
    <xf numFmtId="0" fontId="1" fillId="0" borderId="12" xfId="0"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 fillId="0" borderId="13" xfId="0" applyFont="1" applyBorder="1" applyAlignment="1" applyProtection="1">
      <alignment horizontal="left" vertical="center" wrapText="1"/>
      <protection hidden="1"/>
    </xf>
    <xf numFmtId="0" fontId="1" fillId="0" borderId="15" xfId="0" applyFont="1" applyBorder="1" applyAlignment="1" applyProtection="1">
      <alignment horizontal="left" vertical="center" wrapText="1"/>
      <protection hidden="1"/>
    </xf>
    <xf numFmtId="0" fontId="1" fillId="0" borderId="16"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22" fillId="0" borderId="42" xfId="0" applyFont="1" applyBorder="1" applyAlignment="1" applyProtection="1">
      <alignment horizontal="center" vertical="center"/>
      <protection hidden="1"/>
    </xf>
    <xf numFmtId="0" fontId="1" fillId="0" borderId="39" xfId="0" applyFont="1" applyBorder="1" applyProtection="1">
      <alignment vertical="center"/>
      <protection hidden="1"/>
    </xf>
    <xf numFmtId="0" fontId="1" fillId="0" borderId="40" xfId="0" applyFont="1" applyBorder="1" applyProtection="1">
      <alignment vertical="center"/>
      <protection hidden="1"/>
    </xf>
    <xf numFmtId="0" fontId="1" fillId="0" borderId="42" xfId="0" applyFont="1" applyBorder="1" applyProtection="1">
      <alignment vertical="center"/>
      <protection hidden="1"/>
    </xf>
    <xf numFmtId="0" fontId="22" fillId="0" borderId="43"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wrapText="1"/>
      <protection hidden="1"/>
    </xf>
    <xf numFmtId="0" fontId="22" fillId="0" borderId="35" xfId="0" applyFont="1" applyBorder="1" applyAlignment="1" applyProtection="1">
      <alignment horizontal="center" vertical="center" wrapText="1"/>
      <protection hidden="1"/>
    </xf>
    <xf numFmtId="0" fontId="22" fillId="0" borderId="31"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0" fontId="22" fillId="0" borderId="32" xfId="0" applyFont="1" applyBorder="1" applyAlignment="1" applyProtection="1">
      <alignment horizontal="center" vertical="center" wrapText="1"/>
      <protection hidden="1"/>
    </xf>
    <xf numFmtId="0" fontId="22" fillId="0" borderId="33"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34" xfId="0" applyFont="1" applyBorder="1" applyAlignment="1" applyProtection="1">
      <alignment horizontal="center" vertical="center" wrapText="1"/>
      <protection hidden="1"/>
    </xf>
    <xf numFmtId="0" fontId="22" fillId="0" borderId="39" xfId="0" applyFont="1" applyBorder="1" applyAlignment="1" applyProtection="1">
      <alignment horizontal="center" vertical="center"/>
      <protection hidden="1"/>
    </xf>
    <xf numFmtId="0" fontId="1" fillId="0" borderId="41" xfId="0" applyFont="1" applyBorder="1" applyProtection="1">
      <alignment vertical="center"/>
      <protection hidden="1"/>
    </xf>
    <xf numFmtId="0" fontId="21" fillId="0" borderId="12" xfId="0" applyFont="1" applyBorder="1" applyAlignment="1" applyProtection="1">
      <alignment horizontal="left" vertical="center" wrapText="1" shrinkToFit="1"/>
      <protection hidden="1"/>
    </xf>
    <xf numFmtId="0" fontId="21" fillId="0" borderId="0" xfId="0" applyFont="1" applyAlignment="1" applyProtection="1">
      <alignment horizontal="left" vertical="center" wrapText="1" shrinkToFit="1"/>
      <protection hidden="1"/>
    </xf>
    <xf numFmtId="0" fontId="21" fillId="0" borderId="13" xfId="0" applyFont="1" applyBorder="1" applyAlignment="1" applyProtection="1">
      <alignment horizontal="left" vertical="center" wrapText="1" shrinkToFit="1"/>
      <protection hidden="1"/>
    </xf>
    <xf numFmtId="0" fontId="21" fillId="0" borderId="22" xfId="0" applyFont="1" applyBorder="1" applyAlignment="1" applyProtection="1">
      <alignment horizontal="right"/>
      <protection hidden="1"/>
    </xf>
    <xf numFmtId="0" fontId="21" fillId="0" borderId="22" xfId="0" applyFont="1" applyBorder="1" applyAlignment="1" applyProtection="1">
      <alignment horizontal="center"/>
      <protection locked="0" hidden="1"/>
    </xf>
    <xf numFmtId="0" fontId="1" fillId="0" borderId="0" xfId="0" applyFont="1" applyAlignment="1" applyProtection="1">
      <alignment horizontal="center"/>
      <protection locked="0" hidden="1"/>
    </xf>
    <xf numFmtId="0" fontId="1" fillId="0" borderId="16" xfId="0" applyFont="1" applyBorder="1" applyAlignment="1" applyProtection="1">
      <alignment horizontal="center"/>
      <protection locked="0" hidden="1"/>
    </xf>
    <xf numFmtId="0" fontId="1" fillId="0" borderId="22" xfId="0" applyFont="1" applyBorder="1" applyProtection="1">
      <alignment vertical="center"/>
      <protection hidden="1"/>
    </xf>
    <xf numFmtId="0" fontId="1" fillId="0" borderId="23" xfId="0" applyFont="1" applyBorder="1" applyProtection="1">
      <alignment vertical="center"/>
      <protection hidden="1"/>
    </xf>
    <xf numFmtId="0" fontId="1" fillId="0" borderId="0" xfId="0" applyFont="1" applyProtection="1">
      <alignment vertical="center"/>
      <protection hidden="1"/>
    </xf>
    <xf numFmtId="0" fontId="1" fillId="0" borderId="13" xfId="0" applyFont="1" applyBorder="1" applyProtection="1">
      <alignment vertical="center"/>
      <protection hidden="1"/>
    </xf>
    <xf numFmtId="0" fontId="1" fillId="0" borderId="15" xfId="0" applyFont="1" applyBorder="1" applyProtection="1">
      <alignment vertical="center"/>
      <protection hidden="1"/>
    </xf>
    <xf numFmtId="0" fontId="1" fillId="0" borderId="17" xfId="0" applyFont="1" applyBorder="1" applyProtection="1">
      <alignment vertical="center"/>
      <protection hidden="1"/>
    </xf>
    <xf numFmtId="0" fontId="7" fillId="0" borderId="38" xfId="0" applyFont="1" applyBorder="1" applyAlignment="1" applyProtection="1">
      <alignment horizontal="center" vertical="center"/>
      <protection hidden="1"/>
    </xf>
    <xf numFmtId="0" fontId="1" fillId="0" borderId="37" xfId="0" applyFont="1" applyBorder="1" applyProtection="1">
      <alignment vertical="center"/>
      <protection hidden="1"/>
    </xf>
    <xf numFmtId="0" fontId="7" fillId="0" borderId="21" xfId="0" applyFont="1" applyBorder="1" applyAlignment="1" applyProtection="1">
      <alignment horizontal="center" vertical="center"/>
      <protection hidden="1"/>
    </xf>
    <xf numFmtId="0" fontId="1" fillId="0" borderId="21" xfId="0" applyFont="1" applyBorder="1" applyProtection="1">
      <alignment vertical="center"/>
      <protection hidden="1"/>
    </xf>
    <xf numFmtId="0" fontId="7" fillId="0" borderId="0" xfId="0" applyFont="1" applyAlignment="1" applyProtection="1">
      <protection hidden="1"/>
    </xf>
    <xf numFmtId="0" fontId="7" fillId="0" borderId="16" xfId="0" applyFont="1" applyBorder="1" applyAlignment="1" applyProtection="1">
      <protection hidden="1"/>
    </xf>
    <xf numFmtId="0" fontId="24" fillId="0" borderId="0" xfId="0" applyFont="1" applyAlignment="1" applyProtection="1">
      <alignment horizontal="center"/>
      <protection hidden="1"/>
    </xf>
    <xf numFmtId="0" fontId="24" fillId="0" borderId="16" xfId="0" applyFont="1" applyBorder="1" applyAlignment="1" applyProtection="1">
      <alignment horizontal="center"/>
      <protection hidden="1"/>
    </xf>
    <xf numFmtId="0" fontId="1" fillId="0" borderId="0" xfId="0" applyFont="1" applyAlignment="1" applyProtection="1">
      <alignment horizontal="left"/>
      <protection locked="0" hidden="1"/>
    </xf>
    <xf numFmtId="0" fontId="1" fillId="0" borderId="16" xfId="0" applyFont="1" applyBorder="1" applyAlignment="1" applyProtection="1">
      <alignment horizontal="left"/>
      <protection locked="0" hidden="1"/>
    </xf>
    <xf numFmtId="0" fontId="34" fillId="0" borderId="0" xfId="0" applyFont="1" applyAlignment="1" applyProtection="1">
      <alignment horizontal="center"/>
      <protection locked="0" hidden="1"/>
    </xf>
    <xf numFmtId="0" fontId="27" fillId="0" borderId="0" xfId="0" applyFont="1" applyAlignment="1" applyProtection="1">
      <alignment horizontal="center" vertical="center"/>
      <protection hidden="1"/>
    </xf>
    <xf numFmtId="0" fontId="27" fillId="0" borderId="0" xfId="0" applyFont="1" applyAlignment="1" applyProtection="1">
      <alignment horizontal="center" vertical="center"/>
      <protection locked="0" hidden="1"/>
    </xf>
    <xf numFmtId="0" fontId="7" fillId="0" borderId="0" xfId="0" applyFont="1" applyAlignment="1" applyProtection="1">
      <alignment shrinkToFit="1"/>
      <protection hidden="1"/>
    </xf>
    <xf numFmtId="0" fontId="7" fillId="0" borderId="16" xfId="0" applyFont="1" applyBorder="1" applyAlignment="1" applyProtection="1">
      <alignment shrinkToFit="1"/>
      <protection hidden="1"/>
    </xf>
    <xf numFmtId="0" fontId="21" fillId="0" borderId="0" xfId="0" applyFont="1" applyAlignment="1" applyProtection="1">
      <alignment horizontal="right" shrinkToFit="1"/>
      <protection hidden="1"/>
    </xf>
    <xf numFmtId="0" fontId="0" fillId="0" borderId="0" xfId="0" applyAlignment="1" applyProtection="1">
      <alignment horizontal="right" vertical="center" shrinkToFit="1"/>
      <protection hidden="1"/>
    </xf>
    <xf numFmtId="0" fontId="0" fillId="0" borderId="16" xfId="0" applyBorder="1" applyAlignment="1" applyProtection="1">
      <alignment horizontal="right" vertical="center" shrinkToFit="1"/>
      <protection hidden="1"/>
    </xf>
    <xf numFmtId="0" fontId="0" fillId="0" borderId="0" xfId="0" applyAlignment="1" applyProtection="1">
      <alignment horizontal="center"/>
      <protection hidden="1"/>
    </xf>
    <xf numFmtId="0" fontId="0" fillId="0" borderId="16" xfId="0" applyBorder="1" applyAlignment="1" applyProtection="1">
      <alignment horizontal="center"/>
      <protection hidden="1"/>
    </xf>
    <xf numFmtId="0" fontId="1" fillId="0" borderId="0" xfId="0" applyFont="1" applyAlignment="1" applyProtection="1">
      <alignment horizontal="left" wrapText="1"/>
      <protection locked="0" hidden="1"/>
    </xf>
    <xf numFmtId="0" fontId="1" fillId="0" borderId="16" xfId="0" applyFont="1" applyBorder="1" applyAlignment="1" applyProtection="1">
      <alignment horizontal="left" wrapText="1"/>
      <protection locked="0" hidden="1"/>
    </xf>
    <xf numFmtId="0" fontId="34" fillId="0" borderId="0" xfId="0" applyFont="1" applyAlignment="1" applyProtection="1">
      <alignment horizontal="right"/>
      <protection hidden="1"/>
    </xf>
    <xf numFmtId="0" fontId="22" fillId="0" borderId="25" xfId="0" applyFont="1" applyBorder="1" applyAlignment="1" applyProtection="1">
      <alignment vertical="center" shrinkToFit="1"/>
      <protection hidden="1"/>
    </xf>
    <xf numFmtId="0" fontId="22" fillId="0" borderId="22" xfId="0" applyFont="1" applyBorder="1" applyAlignment="1" applyProtection="1">
      <alignment vertical="center" shrinkToFit="1"/>
      <protection hidden="1"/>
    </xf>
    <xf numFmtId="0" fontId="22" fillId="0" borderId="23" xfId="0" applyFont="1" applyBorder="1" applyAlignment="1" applyProtection="1">
      <alignment vertical="center" shrinkToFit="1"/>
      <protection hidden="1"/>
    </xf>
    <xf numFmtId="0" fontId="22" fillId="0" borderId="12" xfId="0" applyFont="1" applyBorder="1" applyAlignment="1" applyProtection="1">
      <alignment vertical="center" shrinkToFit="1"/>
      <protection hidden="1"/>
    </xf>
    <xf numFmtId="0" fontId="22" fillId="0" borderId="0" xfId="0" applyFont="1" applyAlignment="1" applyProtection="1">
      <alignment vertical="center" shrinkToFit="1"/>
      <protection hidden="1"/>
    </xf>
    <xf numFmtId="0" fontId="22" fillId="0" borderId="13" xfId="0" applyFont="1" applyBorder="1" applyAlignment="1" applyProtection="1">
      <alignment vertical="center" shrinkToFit="1"/>
      <protection hidden="1"/>
    </xf>
    <xf numFmtId="0" fontId="22" fillId="0" borderId="19" xfId="0" applyFont="1" applyBorder="1" applyAlignment="1" applyProtection="1">
      <alignment vertical="center" shrinkToFit="1"/>
      <protection hidden="1"/>
    </xf>
    <xf numFmtId="0" fontId="22" fillId="0" borderId="18" xfId="0" applyFont="1" applyBorder="1" applyAlignment="1" applyProtection="1">
      <alignment vertical="center" shrinkToFit="1"/>
      <protection hidden="1"/>
    </xf>
    <xf numFmtId="0" fontId="22" fillId="0" borderId="20" xfId="0" applyFont="1" applyBorder="1" applyAlignment="1" applyProtection="1">
      <alignment vertical="center" shrinkToFit="1"/>
      <protection hidden="1"/>
    </xf>
    <xf numFmtId="180" fontId="21" fillId="0" borderId="0" xfId="0" applyNumberFormat="1" applyFont="1" applyAlignment="1" applyProtection="1">
      <alignment horizontal="center"/>
      <protection locked="0" hidden="1"/>
    </xf>
    <xf numFmtId="180" fontId="21" fillId="0" borderId="16" xfId="0" applyNumberFormat="1" applyFont="1" applyBorder="1" applyAlignment="1" applyProtection="1">
      <alignment horizontal="center"/>
      <protection locked="0"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DA76FA7C-6B3F-4743-A372-A8069EDDF7DF}"/>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1772FFA9-3988-425A-B3E6-2FD20A222826}"/>
    <cellStyle name="良い" xfId="42" builtinId="26" customBuiltin="1"/>
  </cellStyles>
  <dxfs count="1">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F5CA5-8067-41C3-A7F6-C4EBBC8CDA36}">
  <dimension ref="A1:DS1005"/>
  <sheetViews>
    <sheetView tabSelected="1" zoomScale="87" zoomScaleNormal="87" workbookViewId="0">
      <selection activeCell="Q8" sqref="Q8:AN11"/>
    </sheetView>
  </sheetViews>
  <sheetFormatPr defaultColWidth="0" defaultRowHeight="13" zeroHeight="1" x14ac:dyDescent="0.2"/>
  <cols>
    <col min="1" max="4" width="1.6328125" style="19" customWidth="1"/>
    <col min="5" max="89" width="1.26953125" style="19" customWidth="1"/>
    <col min="90" max="94" width="5.6328125" style="19" customWidth="1"/>
    <col min="95" max="96" width="5.6328125" style="5" hidden="1" customWidth="1"/>
    <col min="97" max="97" width="9.08984375" style="4" hidden="1" customWidth="1"/>
    <col min="98" max="98" width="9.6328125" style="4" hidden="1" customWidth="1"/>
    <col min="99" max="106" width="5.6328125" style="4" hidden="1" customWidth="1"/>
    <col min="107" max="112" width="13" style="4" hidden="1" customWidth="1"/>
    <col min="113" max="114" width="5.6328125" style="4" hidden="1" customWidth="1"/>
    <col min="115" max="115" width="9.453125" style="4" hidden="1" customWidth="1"/>
    <col min="116" max="117" width="5.6328125" style="4" hidden="1" customWidth="1"/>
    <col min="118" max="118" width="11.7265625" style="4" hidden="1" customWidth="1"/>
    <col min="119" max="119" width="9" style="4" hidden="1" customWidth="1"/>
    <col min="120" max="120" width="10.7265625" style="4" hidden="1" customWidth="1"/>
    <col min="121" max="121" width="11.26953125" style="4" hidden="1" customWidth="1"/>
    <col min="122" max="122" width="9" style="4" hidden="1" customWidth="1"/>
    <col min="123" max="16384" width="9" style="5" hidden="1"/>
  </cols>
  <sheetData>
    <row r="1" spans="1:96" s="4" customFormat="1" ht="8.15" customHeight="1" x14ac:dyDescent="0.2">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5"/>
      <c r="CR1" s="5"/>
    </row>
    <row r="2" spans="1:96" s="4" customFormat="1" ht="8.15" customHeight="1" x14ac:dyDescent="0.2">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5"/>
      <c r="CR2" s="5"/>
    </row>
    <row r="3" spans="1:96" s="4" customFormat="1" ht="8.15" customHeight="1" x14ac:dyDescent="0.2">
      <c r="A3" s="19"/>
      <c r="B3" s="19"/>
      <c r="C3" s="19"/>
      <c r="D3" s="19"/>
      <c r="E3" s="181" t="s">
        <v>17</v>
      </c>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c r="CJ3" s="314"/>
      <c r="CK3" s="314"/>
      <c r="CL3" s="19"/>
      <c r="CM3" s="19"/>
      <c r="CN3" s="19"/>
      <c r="CO3" s="19"/>
      <c r="CP3" s="19"/>
      <c r="CQ3" s="5"/>
      <c r="CR3" s="5"/>
    </row>
    <row r="4" spans="1:96" s="4" customFormat="1" ht="8.15" customHeight="1" x14ac:dyDescent="0.2">
      <c r="A4" s="19"/>
      <c r="B4" s="19"/>
      <c r="C4" s="19"/>
      <c r="D4" s="19"/>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314"/>
      <c r="CC4" s="314"/>
      <c r="CD4" s="314"/>
      <c r="CE4" s="314"/>
      <c r="CF4" s="314"/>
      <c r="CG4" s="314"/>
      <c r="CH4" s="314"/>
      <c r="CI4" s="314"/>
      <c r="CJ4" s="314"/>
      <c r="CK4" s="314"/>
      <c r="CL4" s="19"/>
      <c r="CM4" s="19"/>
      <c r="CN4" s="19"/>
      <c r="CO4" s="19"/>
      <c r="CP4" s="19"/>
      <c r="CQ4" s="5"/>
      <c r="CR4" s="5"/>
    </row>
    <row r="5" spans="1:96" s="4" customFormat="1" ht="8.15" customHeight="1" x14ac:dyDescent="0.2">
      <c r="A5" s="19"/>
      <c r="B5" s="19"/>
      <c r="C5" s="19"/>
      <c r="D5" s="19"/>
      <c r="E5" s="20"/>
      <c r="F5" s="19"/>
      <c r="G5" s="19"/>
      <c r="H5" s="19"/>
      <c r="I5" s="19"/>
      <c r="J5" s="19"/>
      <c r="K5" s="19"/>
      <c r="L5" s="19"/>
      <c r="M5" s="19"/>
      <c r="N5" s="19"/>
      <c r="O5" s="19"/>
      <c r="P5" s="19"/>
      <c r="Q5" s="19"/>
      <c r="R5" s="19"/>
      <c r="S5" s="19"/>
      <c r="T5" s="21"/>
      <c r="U5" s="21"/>
      <c r="V5" s="21"/>
      <c r="W5" s="21"/>
      <c r="X5" s="21"/>
      <c r="Y5" s="21"/>
      <c r="Z5" s="21"/>
      <c r="AA5" s="450" t="s">
        <v>56</v>
      </c>
      <c r="AB5" s="450"/>
      <c r="AC5" s="450"/>
      <c r="AD5" s="450"/>
      <c r="AE5" s="450"/>
      <c r="AF5" s="450"/>
      <c r="AG5" s="450"/>
      <c r="AH5" s="450"/>
      <c r="AI5" s="450"/>
      <c r="AJ5" s="450"/>
      <c r="AK5" s="450"/>
      <c r="AL5" s="451" t="s">
        <v>61</v>
      </c>
      <c r="AM5" s="451"/>
      <c r="AN5" s="451"/>
      <c r="AO5" s="451"/>
      <c r="AP5" s="451"/>
      <c r="AQ5" s="451"/>
      <c r="AR5" s="451"/>
      <c r="AS5" s="451"/>
      <c r="AT5" s="451"/>
      <c r="AU5" s="451"/>
      <c r="AV5" s="451"/>
      <c r="AW5" s="451"/>
      <c r="AX5" s="450" t="s">
        <v>57</v>
      </c>
      <c r="AY5" s="450"/>
      <c r="AZ5" s="450"/>
      <c r="BA5" s="450"/>
      <c r="BB5" s="450"/>
      <c r="BC5" s="450"/>
      <c r="BD5" s="450"/>
      <c r="BE5" s="450"/>
      <c r="BF5" s="450"/>
      <c r="BG5" s="450" t="str">
        <f>IF(OR(AL5="認定番号",AL5=""),"？",VLOOKUP(AL5,DC27:DH36,2,FALSE))</f>
        <v>？</v>
      </c>
      <c r="BH5" s="450"/>
      <c r="BI5" s="450"/>
      <c r="BJ5" s="450"/>
      <c r="BK5" s="450"/>
      <c r="BL5" s="450"/>
      <c r="BM5" s="450"/>
      <c r="BN5" s="450"/>
      <c r="BO5" s="450"/>
      <c r="BP5" s="450"/>
      <c r="BQ5" s="450" t="s">
        <v>81</v>
      </c>
      <c r="BR5" s="450"/>
      <c r="BS5" s="450"/>
      <c r="BT5" s="21"/>
      <c r="BU5" s="19"/>
      <c r="BV5" s="19"/>
      <c r="BW5" s="19"/>
      <c r="BX5" s="19"/>
      <c r="BY5" s="19"/>
      <c r="BZ5" s="19"/>
      <c r="CA5" s="19"/>
      <c r="CB5" s="19"/>
      <c r="CC5" s="19"/>
      <c r="CD5" s="19"/>
      <c r="CE5" s="19"/>
      <c r="CF5" s="19"/>
      <c r="CG5" s="19"/>
      <c r="CH5" s="19"/>
      <c r="CI5" s="19"/>
      <c r="CJ5" s="19"/>
      <c r="CK5" s="19"/>
      <c r="CL5" s="19"/>
      <c r="CM5" s="19"/>
      <c r="CN5" s="19"/>
      <c r="CO5" s="19"/>
      <c r="CP5" s="19"/>
      <c r="CQ5" s="5"/>
      <c r="CR5" s="5"/>
    </row>
    <row r="6" spans="1:96" s="4" customFormat="1" ht="8.15" customHeight="1" x14ac:dyDescent="0.2">
      <c r="A6" s="19"/>
      <c r="B6" s="19"/>
      <c r="C6" s="19"/>
      <c r="D6" s="19"/>
      <c r="E6" s="19"/>
      <c r="F6" s="19"/>
      <c r="G6" s="19"/>
      <c r="H6" s="19"/>
      <c r="I6" s="19"/>
      <c r="J6" s="19"/>
      <c r="K6" s="19"/>
      <c r="L6" s="19"/>
      <c r="M6" s="19"/>
      <c r="N6" s="19"/>
      <c r="O6" s="19"/>
      <c r="P6" s="19"/>
      <c r="Q6" s="19"/>
      <c r="R6" s="21"/>
      <c r="S6" s="21"/>
      <c r="T6" s="21"/>
      <c r="U6" s="21"/>
      <c r="V6" s="21"/>
      <c r="W6" s="21"/>
      <c r="X6" s="21"/>
      <c r="Y6" s="21"/>
      <c r="Z6" s="21"/>
      <c r="AA6" s="450"/>
      <c r="AB6" s="450"/>
      <c r="AC6" s="450"/>
      <c r="AD6" s="450"/>
      <c r="AE6" s="450"/>
      <c r="AF6" s="450"/>
      <c r="AG6" s="450"/>
      <c r="AH6" s="450"/>
      <c r="AI6" s="450"/>
      <c r="AJ6" s="450"/>
      <c r="AK6" s="450"/>
      <c r="AL6" s="451"/>
      <c r="AM6" s="451"/>
      <c r="AN6" s="451"/>
      <c r="AO6" s="451"/>
      <c r="AP6" s="451"/>
      <c r="AQ6" s="451"/>
      <c r="AR6" s="451"/>
      <c r="AS6" s="451"/>
      <c r="AT6" s="451"/>
      <c r="AU6" s="451"/>
      <c r="AV6" s="451"/>
      <c r="AW6" s="451"/>
      <c r="AX6" s="450"/>
      <c r="AY6" s="450"/>
      <c r="AZ6" s="450"/>
      <c r="BA6" s="450"/>
      <c r="BB6" s="450"/>
      <c r="BC6" s="450"/>
      <c r="BD6" s="450"/>
      <c r="BE6" s="450"/>
      <c r="BF6" s="450"/>
      <c r="BG6" s="450"/>
      <c r="BH6" s="450"/>
      <c r="BI6" s="450"/>
      <c r="BJ6" s="450"/>
      <c r="BK6" s="450"/>
      <c r="BL6" s="450"/>
      <c r="BM6" s="450"/>
      <c r="BN6" s="450"/>
      <c r="BO6" s="450"/>
      <c r="BP6" s="450"/>
      <c r="BQ6" s="450"/>
      <c r="BR6" s="450"/>
      <c r="BS6" s="450"/>
      <c r="BT6" s="21"/>
      <c r="BU6" s="19"/>
      <c r="BV6" s="19"/>
      <c r="BW6" s="19"/>
      <c r="BX6" s="19"/>
      <c r="BY6" s="19"/>
      <c r="BZ6" s="19"/>
      <c r="CA6" s="19"/>
      <c r="CB6" s="19"/>
      <c r="CC6" s="19"/>
      <c r="CD6" s="19"/>
      <c r="CE6" s="19"/>
      <c r="CF6" s="19"/>
      <c r="CG6" s="19"/>
      <c r="CH6" s="19"/>
      <c r="CI6" s="19"/>
      <c r="CJ6" s="19"/>
      <c r="CK6" s="19"/>
      <c r="CL6" s="19"/>
      <c r="CM6" s="19"/>
      <c r="CN6" s="19"/>
      <c r="CO6" s="19"/>
      <c r="CP6" s="19"/>
      <c r="CQ6" s="5"/>
      <c r="CR6" s="5"/>
    </row>
    <row r="7" spans="1:96" s="4" customFormat="1" ht="8.15" customHeight="1" x14ac:dyDescent="0.2">
      <c r="A7" s="19"/>
      <c r="B7" s="19"/>
      <c r="C7" s="19"/>
      <c r="D7" s="19"/>
      <c r="E7" s="70"/>
      <c r="F7" s="70"/>
      <c r="G7" s="70"/>
      <c r="H7" s="70"/>
      <c r="I7" s="70"/>
      <c r="J7" s="70"/>
      <c r="K7" s="70"/>
      <c r="L7" s="70"/>
      <c r="M7" s="70"/>
      <c r="N7" s="70"/>
      <c r="O7" s="70"/>
      <c r="P7" s="70"/>
      <c r="Q7" s="19"/>
      <c r="R7" s="22"/>
      <c r="S7" s="22"/>
      <c r="T7" s="22"/>
      <c r="U7" s="22"/>
      <c r="V7" s="22"/>
      <c r="W7" s="22"/>
      <c r="X7" s="22"/>
      <c r="Y7" s="22"/>
      <c r="Z7" s="22"/>
      <c r="AA7" s="22"/>
      <c r="AB7" s="22"/>
      <c r="AC7" s="22"/>
      <c r="AD7" s="22"/>
      <c r="AE7" s="22"/>
      <c r="AF7" s="22"/>
      <c r="AG7" s="22"/>
      <c r="AH7" s="22"/>
      <c r="AI7" s="22"/>
      <c r="AJ7" s="22"/>
      <c r="AK7" s="22"/>
      <c r="AL7" s="22"/>
      <c r="AM7" s="22"/>
      <c r="AN7" s="22"/>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19"/>
      <c r="CM7" s="19"/>
      <c r="CN7" s="19"/>
      <c r="CO7" s="19"/>
      <c r="CP7" s="19"/>
      <c r="CQ7" s="5"/>
      <c r="CR7" s="5"/>
    </row>
    <row r="8" spans="1:96" s="4" customFormat="1" ht="8.15" customHeight="1" x14ac:dyDescent="0.2">
      <c r="A8" s="19"/>
      <c r="B8" s="19"/>
      <c r="C8" s="19"/>
      <c r="D8" s="19"/>
      <c r="E8" s="70"/>
      <c r="F8" s="19"/>
      <c r="G8" s="19"/>
      <c r="H8" s="19"/>
      <c r="I8" s="19"/>
      <c r="J8" s="19"/>
      <c r="K8" s="19"/>
      <c r="L8" s="19"/>
      <c r="M8" s="19"/>
      <c r="N8" s="19"/>
      <c r="O8" s="19"/>
      <c r="P8" s="1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70"/>
      <c r="AP8" s="70"/>
      <c r="AQ8" s="217" t="s">
        <v>59</v>
      </c>
      <c r="AR8" s="217"/>
      <c r="AS8" s="217"/>
      <c r="AT8" s="217"/>
      <c r="AU8" s="217"/>
      <c r="AV8" s="217"/>
      <c r="AW8" s="198"/>
      <c r="AX8" s="198"/>
      <c r="AY8" s="198"/>
      <c r="AZ8" s="198"/>
      <c r="BA8" s="198"/>
      <c r="BB8" s="322" t="s">
        <v>58</v>
      </c>
      <c r="BC8" s="322"/>
      <c r="BD8" s="322"/>
      <c r="BE8" s="322"/>
      <c r="BF8" s="322"/>
      <c r="BG8" s="70"/>
      <c r="BH8" s="70"/>
      <c r="BI8" s="461"/>
      <c r="BJ8" s="461"/>
      <c r="BK8" s="461"/>
      <c r="BL8" s="461"/>
      <c r="BM8" s="461"/>
      <c r="BN8" s="449"/>
      <c r="BO8" s="449"/>
      <c r="BP8" s="449"/>
      <c r="BQ8" s="449"/>
      <c r="BR8" s="449"/>
      <c r="BS8" s="449"/>
      <c r="BT8" s="449"/>
      <c r="BU8" s="84"/>
      <c r="BV8" s="84"/>
      <c r="BW8" s="84"/>
      <c r="BX8" s="84"/>
      <c r="BY8" s="84"/>
      <c r="BZ8" s="84"/>
      <c r="CA8" s="84"/>
      <c r="CB8" s="84"/>
      <c r="CC8" s="70"/>
      <c r="CD8" s="70"/>
      <c r="CE8" s="70"/>
      <c r="CF8" s="70"/>
      <c r="CG8" s="70"/>
      <c r="CH8" s="70"/>
      <c r="CI8" s="70"/>
      <c r="CJ8" s="70"/>
      <c r="CK8" s="70"/>
      <c r="CL8" s="19"/>
      <c r="CM8" s="19"/>
      <c r="CN8" s="19"/>
      <c r="CO8" s="19"/>
      <c r="CP8" s="19"/>
      <c r="CQ8" s="5"/>
      <c r="CR8" s="5"/>
    </row>
    <row r="9" spans="1:96" s="4" customFormat="1" ht="8.15" customHeight="1" x14ac:dyDescent="0.2">
      <c r="A9" s="19"/>
      <c r="B9" s="19"/>
      <c r="C9" s="19"/>
      <c r="D9" s="19"/>
      <c r="E9" s="70"/>
      <c r="F9" s="19"/>
      <c r="G9" s="19"/>
      <c r="H9" s="19"/>
      <c r="I9" s="19"/>
      <c r="J9" s="19"/>
      <c r="K9" s="19"/>
      <c r="L9" s="19"/>
      <c r="M9" s="19"/>
      <c r="N9" s="19"/>
      <c r="O9" s="19"/>
      <c r="P9" s="1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70"/>
      <c r="AP9" s="70"/>
      <c r="AQ9" s="221"/>
      <c r="AR9" s="221"/>
      <c r="AS9" s="221"/>
      <c r="AT9" s="221"/>
      <c r="AU9" s="221"/>
      <c r="AV9" s="221"/>
      <c r="AW9" s="199"/>
      <c r="AX9" s="199"/>
      <c r="AY9" s="199"/>
      <c r="AZ9" s="199"/>
      <c r="BA9" s="199"/>
      <c r="BB9" s="325"/>
      <c r="BC9" s="325"/>
      <c r="BD9" s="325"/>
      <c r="BE9" s="325"/>
      <c r="BF9" s="325"/>
      <c r="BG9" s="23"/>
      <c r="BH9" s="19"/>
      <c r="BI9" s="461"/>
      <c r="BJ9" s="461"/>
      <c r="BK9" s="461"/>
      <c r="BL9" s="461"/>
      <c r="BM9" s="461"/>
      <c r="BN9" s="449"/>
      <c r="BO9" s="449"/>
      <c r="BP9" s="449"/>
      <c r="BQ9" s="449"/>
      <c r="BR9" s="449"/>
      <c r="BS9" s="449"/>
      <c r="BT9" s="449"/>
      <c r="BU9" s="84"/>
      <c r="BV9" s="84"/>
      <c r="BW9" s="84"/>
      <c r="BX9" s="84"/>
      <c r="BY9" s="84"/>
      <c r="BZ9" s="84"/>
      <c r="CA9" s="84"/>
      <c r="CB9" s="84"/>
      <c r="CC9" s="70"/>
      <c r="CD9" s="70"/>
      <c r="CE9" s="70"/>
      <c r="CF9" s="70"/>
      <c r="CG9" s="70"/>
      <c r="CH9" s="70"/>
      <c r="CI9" s="70"/>
      <c r="CJ9" s="70"/>
      <c r="CK9" s="70"/>
      <c r="CL9" s="19"/>
      <c r="CM9" s="19"/>
      <c r="CN9" s="19"/>
      <c r="CO9" s="19"/>
      <c r="CP9" s="19"/>
      <c r="CQ9" s="5"/>
      <c r="CR9" s="5"/>
    </row>
    <row r="10" spans="1:96" s="4" customFormat="1" ht="8.15" customHeight="1" x14ac:dyDescent="0.2">
      <c r="A10" s="19"/>
      <c r="B10" s="19"/>
      <c r="C10" s="19"/>
      <c r="D10" s="19"/>
      <c r="E10" s="19"/>
      <c r="F10" s="452" t="s">
        <v>26</v>
      </c>
      <c r="G10" s="452"/>
      <c r="H10" s="452"/>
      <c r="I10" s="452"/>
      <c r="J10" s="452"/>
      <c r="K10" s="452"/>
      <c r="L10" s="452"/>
      <c r="M10" s="452"/>
      <c r="N10" s="452"/>
      <c r="O10" s="452"/>
      <c r="P10" s="445" t="s">
        <v>27</v>
      </c>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19"/>
      <c r="AP10" s="19"/>
      <c r="AQ10" s="454" t="s">
        <v>60</v>
      </c>
      <c r="AR10" s="455"/>
      <c r="AS10" s="455"/>
      <c r="AT10" s="455"/>
      <c r="AU10" s="455"/>
      <c r="AV10" s="455"/>
      <c r="AW10" s="198"/>
      <c r="AX10" s="198"/>
      <c r="AY10" s="198"/>
      <c r="AZ10" s="198"/>
      <c r="BA10" s="198"/>
      <c r="BB10" s="457" t="s">
        <v>55</v>
      </c>
      <c r="BC10" s="457"/>
      <c r="BD10" s="457"/>
      <c r="BE10" s="457"/>
      <c r="BF10" s="457"/>
      <c r="BG10" s="23"/>
      <c r="BH10" s="86"/>
      <c r="BI10" s="217"/>
      <c r="BJ10" s="217"/>
      <c r="BK10" s="217"/>
      <c r="BL10" s="217"/>
      <c r="BM10" s="217"/>
      <c r="BN10" s="200"/>
      <c r="BO10" s="200"/>
      <c r="BP10" s="200"/>
      <c r="BQ10" s="200"/>
      <c r="BR10" s="200"/>
      <c r="BS10" s="200"/>
      <c r="BT10" s="200"/>
      <c r="BU10" s="86"/>
      <c r="BV10" s="86"/>
      <c r="BW10" s="86"/>
      <c r="BX10" s="86"/>
      <c r="BY10" s="86"/>
      <c r="BZ10" s="86"/>
      <c r="CA10" s="86"/>
      <c r="CB10" s="86"/>
      <c r="CC10" s="86"/>
      <c r="CD10" s="86"/>
      <c r="CE10" s="86"/>
      <c r="CF10" s="86"/>
      <c r="CG10" s="86"/>
      <c r="CH10" s="86"/>
      <c r="CI10" s="86"/>
      <c r="CJ10" s="86"/>
      <c r="CK10" s="86"/>
      <c r="CL10" s="19"/>
      <c r="CM10" s="19"/>
      <c r="CN10" s="19"/>
      <c r="CO10" s="19"/>
      <c r="CP10" s="19"/>
      <c r="CQ10" s="5"/>
      <c r="CR10" s="5"/>
    </row>
    <row r="11" spans="1:96" s="4" customFormat="1" ht="8.15" customHeight="1" x14ac:dyDescent="0.2">
      <c r="A11" s="19"/>
      <c r="B11" s="19"/>
      <c r="C11" s="19"/>
      <c r="D11" s="19"/>
      <c r="E11" s="19"/>
      <c r="F11" s="453"/>
      <c r="G11" s="453"/>
      <c r="H11" s="453"/>
      <c r="I11" s="453"/>
      <c r="J11" s="453"/>
      <c r="K11" s="453"/>
      <c r="L11" s="453"/>
      <c r="M11" s="453"/>
      <c r="N11" s="453"/>
      <c r="O11" s="453"/>
      <c r="P11" s="446"/>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19"/>
      <c r="AP11" s="19"/>
      <c r="AQ11" s="456"/>
      <c r="AR11" s="456"/>
      <c r="AS11" s="456"/>
      <c r="AT11" s="456"/>
      <c r="AU11" s="456"/>
      <c r="AV11" s="456"/>
      <c r="AW11" s="199"/>
      <c r="AX11" s="199"/>
      <c r="AY11" s="199"/>
      <c r="AZ11" s="199"/>
      <c r="BA11" s="199"/>
      <c r="BB11" s="458"/>
      <c r="BC11" s="458"/>
      <c r="BD11" s="458"/>
      <c r="BE11" s="458"/>
      <c r="BF11" s="458"/>
      <c r="BG11" s="19"/>
      <c r="BH11" s="19"/>
      <c r="BI11" s="217"/>
      <c r="BJ11" s="217"/>
      <c r="BK11" s="217"/>
      <c r="BL11" s="217"/>
      <c r="BM11" s="217"/>
      <c r="BN11" s="200"/>
      <c r="BO11" s="200"/>
      <c r="BP11" s="200"/>
      <c r="BQ11" s="200"/>
      <c r="BR11" s="200"/>
      <c r="BS11" s="200"/>
      <c r="BT11" s="200"/>
      <c r="BU11" s="86"/>
      <c r="BV11" s="86"/>
      <c r="BW11" s="86"/>
      <c r="BX11" s="86"/>
      <c r="BY11" s="86"/>
      <c r="BZ11" s="86"/>
      <c r="CA11" s="86"/>
      <c r="CB11" s="86"/>
      <c r="CC11" s="86"/>
      <c r="CD11" s="86"/>
      <c r="CE11" s="86"/>
      <c r="CF11" s="86"/>
      <c r="CG11" s="86"/>
      <c r="CH11" s="86"/>
      <c r="CI11" s="86"/>
      <c r="CJ11" s="86"/>
      <c r="CK11" s="86"/>
      <c r="CL11" s="19"/>
      <c r="CM11" s="19"/>
      <c r="CN11" s="19"/>
      <c r="CO11" s="19"/>
      <c r="CP11" s="19"/>
      <c r="CQ11" s="5"/>
      <c r="CR11" s="5"/>
    </row>
    <row r="12" spans="1:96" s="4" customFormat="1" ht="8.15" customHeight="1" x14ac:dyDescent="0.2">
      <c r="A12" s="19"/>
      <c r="B12" s="19"/>
      <c r="C12" s="19"/>
      <c r="D12" s="19"/>
      <c r="E12" s="19"/>
      <c r="F12" s="443" t="s">
        <v>25</v>
      </c>
      <c r="G12" s="443"/>
      <c r="H12" s="443"/>
      <c r="I12" s="443"/>
      <c r="J12" s="443"/>
      <c r="K12" s="443"/>
      <c r="L12" s="443"/>
      <c r="M12" s="443"/>
      <c r="N12" s="443"/>
      <c r="O12" s="443"/>
      <c r="P12" s="445" t="s">
        <v>27</v>
      </c>
      <c r="Q12" s="447"/>
      <c r="R12" s="447"/>
      <c r="S12" s="447"/>
      <c r="T12" s="447"/>
      <c r="U12" s="447"/>
      <c r="V12" s="447"/>
      <c r="W12" s="447"/>
      <c r="X12" s="447"/>
      <c r="Y12" s="447"/>
      <c r="Z12" s="447"/>
      <c r="AA12" s="447"/>
      <c r="AB12" s="447"/>
      <c r="AC12" s="447"/>
      <c r="AD12" s="447"/>
      <c r="AE12" s="447"/>
      <c r="AF12" s="447"/>
      <c r="AG12" s="447"/>
      <c r="AH12" s="447"/>
      <c r="AI12" s="447"/>
      <c r="AJ12" s="447"/>
      <c r="AK12" s="447"/>
      <c r="AL12" s="447"/>
      <c r="AM12" s="447"/>
      <c r="AN12" s="447"/>
      <c r="AO12" s="19"/>
      <c r="AP12" s="19"/>
      <c r="AQ12" s="429" t="s">
        <v>169</v>
      </c>
      <c r="AR12" s="429"/>
      <c r="AS12" s="429"/>
      <c r="AT12" s="429"/>
      <c r="AU12" s="429"/>
      <c r="AV12" s="429"/>
      <c r="AW12" s="430"/>
      <c r="AX12" s="430"/>
      <c r="AY12" s="430"/>
      <c r="AZ12" s="430"/>
      <c r="BA12" s="430"/>
      <c r="BB12" s="430"/>
      <c r="BC12" s="430"/>
      <c r="BD12" s="430"/>
      <c r="BE12" s="430"/>
      <c r="BF12" s="430"/>
      <c r="BG12" s="24"/>
      <c r="BH12" s="24"/>
      <c r="BI12" s="24"/>
      <c r="BJ12" s="200"/>
      <c r="BK12" s="200"/>
      <c r="BL12" s="200"/>
      <c r="BM12" s="200"/>
      <c r="BN12" s="361" t="s">
        <v>237</v>
      </c>
      <c r="BO12" s="361"/>
      <c r="BP12" s="361"/>
      <c r="BQ12" s="361"/>
      <c r="BR12" s="361"/>
      <c r="BS12" s="361"/>
      <c r="BT12" s="361"/>
      <c r="BU12" s="361"/>
      <c r="BV12" s="361"/>
      <c r="BW12" s="361"/>
      <c r="BX12" s="361"/>
      <c r="BY12" s="361"/>
      <c r="BZ12" s="361"/>
      <c r="CA12" s="361"/>
      <c r="CB12" s="361"/>
      <c r="CC12" s="361"/>
      <c r="CD12" s="361"/>
      <c r="CE12" s="361"/>
      <c r="CF12" s="361"/>
      <c r="CG12" s="361"/>
      <c r="CH12" s="361"/>
      <c r="CI12" s="361"/>
      <c r="CJ12" s="361"/>
      <c r="CK12" s="361"/>
      <c r="CL12" s="19"/>
      <c r="CM12" s="19"/>
      <c r="CN12" s="19"/>
      <c r="CO12" s="19"/>
      <c r="CP12" s="19"/>
      <c r="CQ12" s="5"/>
      <c r="CR12" s="5"/>
    </row>
    <row r="13" spans="1:96" s="4" customFormat="1" ht="8.15" customHeight="1" x14ac:dyDescent="0.2">
      <c r="A13" s="19"/>
      <c r="B13" s="19"/>
      <c r="C13" s="19"/>
      <c r="D13" s="19"/>
      <c r="E13" s="19"/>
      <c r="F13" s="444"/>
      <c r="G13" s="444"/>
      <c r="H13" s="444"/>
      <c r="I13" s="444"/>
      <c r="J13" s="444"/>
      <c r="K13" s="444"/>
      <c r="L13" s="444"/>
      <c r="M13" s="444"/>
      <c r="N13" s="444"/>
      <c r="O13" s="444"/>
      <c r="P13" s="446"/>
      <c r="Q13" s="448"/>
      <c r="R13" s="448"/>
      <c r="S13" s="448"/>
      <c r="T13" s="448"/>
      <c r="U13" s="448"/>
      <c r="V13" s="448"/>
      <c r="W13" s="448"/>
      <c r="X13" s="448"/>
      <c r="Y13" s="448"/>
      <c r="Z13" s="448"/>
      <c r="AA13" s="448"/>
      <c r="AB13" s="448"/>
      <c r="AC13" s="448"/>
      <c r="AD13" s="448"/>
      <c r="AE13" s="448"/>
      <c r="AF13" s="448"/>
      <c r="AG13" s="448"/>
      <c r="AH13" s="448"/>
      <c r="AI13" s="448"/>
      <c r="AJ13" s="448"/>
      <c r="AK13" s="448"/>
      <c r="AL13" s="448"/>
      <c r="AM13" s="448"/>
      <c r="AN13" s="448"/>
      <c r="AO13" s="19"/>
      <c r="AP13" s="19"/>
      <c r="AQ13" s="221"/>
      <c r="AR13" s="221"/>
      <c r="AS13" s="221"/>
      <c r="AT13" s="221"/>
      <c r="AU13" s="221"/>
      <c r="AV13" s="221"/>
      <c r="AW13" s="199"/>
      <c r="AX13" s="199"/>
      <c r="AY13" s="199"/>
      <c r="AZ13" s="199"/>
      <c r="BA13" s="199"/>
      <c r="BB13" s="199"/>
      <c r="BC13" s="199"/>
      <c r="BD13" s="199"/>
      <c r="BE13" s="199"/>
      <c r="BF13" s="199"/>
      <c r="BG13" s="24"/>
      <c r="BH13" s="24"/>
      <c r="BI13" s="24"/>
      <c r="BJ13" s="200"/>
      <c r="BK13" s="200"/>
      <c r="BL13" s="200"/>
      <c r="BM13" s="200"/>
      <c r="BN13" s="361"/>
      <c r="BO13" s="361"/>
      <c r="BP13" s="361"/>
      <c r="BQ13" s="361"/>
      <c r="BR13" s="361"/>
      <c r="BS13" s="361"/>
      <c r="BT13" s="361"/>
      <c r="BU13" s="361"/>
      <c r="BV13" s="361"/>
      <c r="BW13" s="361"/>
      <c r="BX13" s="361"/>
      <c r="BY13" s="361"/>
      <c r="BZ13" s="361"/>
      <c r="CA13" s="361"/>
      <c r="CB13" s="361"/>
      <c r="CC13" s="361"/>
      <c r="CD13" s="361"/>
      <c r="CE13" s="361"/>
      <c r="CF13" s="361"/>
      <c r="CG13" s="361"/>
      <c r="CH13" s="361"/>
      <c r="CI13" s="361"/>
      <c r="CJ13" s="361"/>
      <c r="CK13" s="361"/>
      <c r="CL13" s="19"/>
      <c r="CM13" s="19"/>
      <c r="CN13" s="19"/>
      <c r="CO13" s="19"/>
      <c r="CP13" s="19"/>
      <c r="CQ13" s="5"/>
      <c r="CR13" s="5"/>
    </row>
    <row r="14" spans="1:96" s="4" customFormat="1" ht="8.15" customHeight="1" x14ac:dyDescent="0.2">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429"/>
      <c r="AR14" s="429"/>
      <c r="AS14" s="429"/>
      <c r="AT14" s="429"/>
      <c r="AU14" s="429"/>
      <c r="AV14" s="429"/>
      <c r="AW14" s="430"/>
      <c r="AX14" s="430"/>
      <c r="AY14" s="430"/>
      <c r="AZ14" s="430"/>
      <c r="BA14" s="430"/>
      <c r="BB14" s="430"/>
      <c r="BC14" s="430"/>
      <c r="BD14" s="430"/>
      <c r="BE14" s="430"/>
      <c r="BF14" s="430"/>
      <c r="BG14" s="37"/>
      <c r="BH14" s="37"/>
      <c r="BI14" s="37"/>
      <c r="BJ14" s="37"/>
      <c r="BK14" s="37"/>
      <c r="BL14" s="24"/>
      <c r="BM14" s="24"/>
      <c r="BN14" s="25"/>
      <c r="BO14" s="200" t="s">
        <v>23</v>
      </c>
      <c r="BP14" s="200"/>
      <c r="BQ14" s="200"/>
      <c r="BR14" s="200"/>
      <c r="BS14" s="200"/>
      <c r="BT14" s="200"/>
      <c r="BU14" s="200"/>
      <c r="BV14" s="200"/>
      <c r="BW14" s="431"/>
      <c r="BX14" s="431"/>
      <c r="BY14" s="431"/>
      <c r="BZ14" s="431"/>
      <c r="CA14" s="431"/>
      <c r="CB14" s="431"/>
      <c r="CC14" s="431"/>
      <c r="CD14" s="431"/>
      <c r="CE14" s="431"/>
      <c r="CF14" s="431"/>
      <c r="CG14" s="431"/>
      <c r="CH14" s="431"/>
      <c r="CI14" s="37"/>
      <c r="CJ14" s="37"/>
      <c r="CK14" s="37"/>
      <c r="CL14" s="19"/>
      <c r="CM14" s="19"/>
      <c r="CN14" s="19"/>
      <c r="CO14" s="19"/>
      <c r="CP14" s="19"/>
      <c r="CQ14" s="5"/>
      <c r="CR14" s="5"/>
    </row>
    <row r="15" spans="1:96" s="4" customFormat="1" ht="8.15" customHeight="1" x14ac:dyDescent="0.2">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217"/>
      <c r="AR15" s="217"/>
      <c r="AS15" s="217"/>
      <c r="AT15" s="217"/>
      <c r="AU15" s="217"/>
      <c r="AV15" s="217"/>
      <c r="AW15" s="198"/>
      <c r="AX15" s="198"/>
      <c r="AY15" s="198"/>
      <c r="AZ15" s="198"/>
      <c r="BA15" s="198"/>
      <c r="BB15" s="198"/>
      <c r="BC15" s="198"/>
      <c r="BD15" s="198"/>
      <c r="BE15" s="198"/>
      <c r="BF15" s="198"/>
      <c r="BG15" s="37"/>
      <c r="BH15" s="37"/>
      <c r="BI15" s="37"/>
      <c r="BJ15" s="37"/>
      <c r="BK15" s="37"/>
      <c r="BL15" s="24"/>
      <c r="BM15" s="24"/>
      <c r="BN15" s="25"/>
      <c r="BO15" s="373"/>
      <c r="BP15" s="373"/>
      <c r="BQ15" s="373"/>
      <c r="BR15" s="373"/>
      <c r="BS15" s="373"/>
      <c r="BT15" s="373"/>
      <c r="BU15" s="373"/>
      <c r="BV15" s="373"/>
      <c r="BW15" s="432"/>
      <c r="BX15" s="432"/>
      <c r="BY15" s="432"/>
      <c r="BZ15" s="432"/>
      <c r="CA15" s="432"/>
      <c r="CB15" s="432"/>
      <c r="CC15" s="432"/>
      <c r="CD15" s="432"/>
      <c r="CE15" s="432"/>
      <c r="CF15" s="432"/>
      <c r="CG15" s="432"/>
      <c r="CH15" s="432"/>
      <c r="CI15" s="37"/>
      <c r="CJ15" s="37"/>
      <c r="CK15" s="37"/>
      <c r="CL15" s="19"/>
      <c r="CM15" s="19"/>
      <c r="CN15" s="19"/>
      <c r="CO15" s="19"/>
      <c r="CP15" s="19"/>
      <c r="CQ15" s="5"/>
      <c r="CR15" s="5"/>
    </row>
    <row r="16" spans="1:96" s="4" customFormat="1" ht="8.15" customHeight="1" x14ac:dyDescent="0.2">
      <c r="A16" s="19"/>
      <c r="B16" s="19"/>
      <c r="C16" s="19"/>
      <c r="D16" s="19"/>
      <c r="E16" s="19"/>
      <c r="F16" s="80"/>
      <c r="G16" s="80"/>
      <c r="H16" s="80"/>
      <c r="I16" s="80"/>
      <c r="J16" s="80"/>
      <c r="K16" s="80"/>
      <c r="L16" s="80"/>
      <c r="M16" s="80"/>
      <c r="N16" s="80"/>
      <c r="O16" s="80"/>
      <c r="P16" s="81"/>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19"/>
      <c r="AP16" s="19"/>
      <c r="AQ16" s="77"/>
      <c r="AR16" s="77"/>
      <c r="AS16" s="77"/>
      <c r="AT16" s="77"/>
      <c r="AU16" s="77"/>
      <c r="AV16" s="77"/>
      <c r="AW16" s="84"/>
      <c r="AX16" s="84"/>
      <c r="AY16" s="84"/>
      <c r="AZ16" s="84"/>
      <c r="BA16" s="84"/>
      <c r="BB16" s="84"/>
      <c r="BC16" s="84"/>
      <c r="BD16" s="84"/>
      <c r="BE16" s="84"/>
      <c r="BF16" s="84"/>
      <c r="BG16" s="24"/>
      <c r="BH16" s="24"/>
      <c r="BI16" s="24"/>
      <c r="BJ16" s="84"/>
      <c r="BK16" s="84"/>
      <c r="BL16" s="84"/>
      <c r="BM16" s="84"/>
      <c r="BN16" s="19"/>
      <c r="BO16" s="83"/>
      <c r="BP16" s="83"/>
      <c r="BQ16" s="83"/>
      <c r="BR16" s="83"/>
      <c r="BS16" s="83"/>
      <c r="BT16" s="83"/>
      <c r="BU16" s="83"/>
      <c r="BV16" s="83"/>
      <c r="BW16" s="26"/>
      <c r="BX16" s="26"/>
      <c r="BY16" s="26"/>
      <c r="BZ16" s="26"/>
      <c r="CA16" s="26"/>
      <c r="CB16" s="26"/>
      <c r="CC16" s="26"/>
      <c r="CD16" s="26"/>
      <c r="CE16" s="26"/>
      <c r="CF16" s="26"/>
      <c r="CG16" s="26"/>
      <c r="CH16" s="26"/>
      <c r="CI16" s="83"/>
      <c r="CJ16" s="83"/>
      <c r="CK16" s="83"/>
      <c r="CL16" s="19"/>
      <c r="CM16" s="19"/>
      <c r="CN16" s="19"/>
      <c r="CO16" s="19"/>
      <c r="CP16" s="19"/>
      <c r="CQ16" s="5"/>
      <c r="CR16" s="5"/>
    </row>
    <row r="17" spans="5:123" ht="8.15" customHeight="1" x14ac:dyDescent="0.2">
      <c r="E17" s="152" t="s">
        <v>0</v>
      </c>
      <c r="F17" s="433"/>
      <c r="G17" s="433"/>
      <c r="H17" s="433"/>
      <c r="I17" s="433"/>
      <c r="J17" s="433"/>
      <c r="K17" s="433"/>
      <c r="L17" s="434"/>
      <c r="M17" s="439" t="s">
        <v>1</v>
      </c>
      <c r="N17" s="395"/>
      <c r="O17" s="395"/>
      <c r="P17" s="395"/>
      <c r="Q17" s="395"/>
      <c r="R17" s="395"/>
      <c r="S17" s="395"/>
      <c r="T17" s="395"/>
      <c r="U17" s="395"/>
      <c r="V17" s="395"/>
      <c r="W17" s="395"/>
      <c r="X17" s="439" t="s">
        <v>4</v>
      </c>
      <c r="Y17" s="395"/>
      <c r="Z17" s="395"/>
      <c r="AA17" s="395"/>
      <c r="AB17" s="395"/>
      <c r="AC17" s="395"/>
      <c r="AD17" s="395"/>
      <c r="AE17" s="395"/>
      <c r="AF17" s="395"/>
      <c r="AG17" s="395"/>
      <c r="AH17" s="395"/>
      <c r="AI17" s="395"/>
      <c r="AJ17" s="395"/>
      <c r="AK17" s="439" t="s">
        <v>3</v>
      </c>
      <c r="AL17" s="395"/>
      <c r="AM17" s="395"/>
      <c r="AN17" s="395"/>
      <c r="AO17" s="395"/>
      <c r="AP17" s="395"/>
      <c r="AQ17" s="395"/>
      <c r="AR17" s="395"/>
      <c r="AS17" s="395"/>
      <c r="AT17" s="395"/>
      <c r="AU17" s="395"/>
      <c r="AV17" s="395"/>
      <c r="AW17" s="395"/>
      <c r="AX17" s="395"/>
      <c r="AY17" s="395"/>
      <c r="AZ17" s="395"/>
      <c r="BA17" s="395"/>
      <c r="BB17" s="395"/>
      <c r="BC17" s="395"/>
      <c r="BD17" s="395"/>
      <c r="BE17" s="395"/>
      <c r="BF17" s="395"/>
      <c r="BG17" s="395"/>
      <c r="BH17" s="441" t="s">
        <v>5</v>
      </c>
      <c r="BI17" s="442"/>
      <c r="BJ17" s="442"/>
      <c r="BK17" s="442"/>
      <c r="BL17" s="442"/>
      <c r="BM17" s="442"/>
      <c r="BN17" s="442"/>
      <c r="BO17" s="442"/>
      <c r="BP17" s="442"/>
      <c r="BQ17" s="442"/>
      <c r="BR17" s="442"/>
      <c r="BS17" s="442"/>
      <c r="BT17" s="442"/>
      <c r="BU17" s="442"/>
      <c r="BV17" s="442"/>
      <c r="BW17" s="278" t="s">
        <v>6</v>
      </c>
      <c r="BX17" s="330"/>
      <c r="BY17" s="330"/>
      <c r="BZ17" s="330"/>
      <c r="CA17" s="330"/>
      <c r="CB17" s="330"/>
      <c r="CC17" s="330"/>
      <c r="CD17" s="330"/>
      <c r="CE17" s="330"/>
      <c r="CF17" s="330"/>
      <c r="CG17" s="330"/>
      <c r="CH17" s="330"/>
      <c r="CI17" s="330"/>
      <c r="CJ17" s="330"/>
      <c r="CK17" s="337"/>
      <c r="CL17" s="329"/>
      <c r="CM17" s="330"/>
      <c r="CN17" s="330"/>
      <c r="CO17" s="337"/>
    </row>
    <row r="18" spans="5:123" ht="8.15" customHeight="1" x14ac:dyDescent="0.2">
      <c r="E18" s="397"/>
      <c r="F18" s="435"/>
      <c r="G18" s="435"/>
      <c r="H18" s="435"/>
      <c r="I18" s="435"/>
      <c r="J18" s="435"/>
      <c r="K18" s="435"/>
      <c r="L18" s="436"/>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c r="AN18" s="364"/>
      <c r="AO18" s="364"/>
      <c r="AP18" s="364"/>
      <c r="AQ18" s="364"/>
      <c r="AR18" s="364"/>
      <c r="AS18" s="364"/>
      <c r="AT18" s="364"/>
      <c r="AU18" s="364"/>
      <c r="AV18" s="364"/>
      <c r="AW18" s="364"/>
      <c r="AX18" s="364"/>
      <c r="AY18" s="364"/>
      <c r="AZ18" s="364"/>
      <c r="BA18" s="364"/>
      <c r="BB18" s="364"/>
      <c r="BC18" s="364"/>
      <c r="BD18" s="364"/>
      <c r="BE18" s="364"/>
      <c r="BF18" s="364"/>
      <c r="BG18" s="364"/>
      <c r="BH18" s="442"/>
      <c r="BI18" s="442"/>
      <c r="BJ18" s="442"/>
      <c r="BK18" s="442"/>
      <c r="BL18" s="442"/>
      <c r="BM18" s="442"/>
      <c r="BN18" s="442"/>
      <c r="BO18" s="442"/>
      <c r="BP18" s="442"/>
      <c r="BQ18" s="442"/>
      <c r="BR18" s="442"/>
      <c r="BS18" s="442"/>
      <c r="BT18" s="442"/>
      <c r="BU18" s="442"/>
      <c r="BV18" s="442"/>
      <c r="BW18" s="334"/>
      <c r="BX18" s="317"/>
      <c r="BY18" s="317"/>
      <c r="BZ18" s="317"/>
      <c r="CA18" s="317"/>
      <c r="CB18" s="317"/>
      <c r="CC18" s="317"/>
      <c r="CD18" s="317"/>
      <c r="CE18" s="317"/>
      <c r="CF18" s="317"/>
      <c r="CG18" s="317"/>
      <c r="CH18" s="317"/>
      <c r="CI18" s="317"/>
      <c r="CJ18" s="317"/>
      <c r="CK18" s="339"/>
      <c r="CL18" s="332"/>
      <c r="CM18" s="314"/>
      <c r="CN18" s="314"/>
      <c r="CO18" s="338"/>
    </row>
    <row r="19" spans="5:123" ht="8.15" customHeight="1" x14ac:dyDescent="0.2">
      <c r="E19" s="397"/>
      <c r="F19" s="435"/>
      <c r="G19" s="435"/>
      <c r="H19" s="435"/>
      <c r="I19" s="435"/>
      <c r="J19" s="435"/>
      <c r="K19" s="435"/>
      <c r="L19" s="436"/>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4"/>
      <c r="AL19" s="364"/>
      <c r="AM19" s="364"/>
      <c r="AN19" s="364"/>
      <c r="AO19" s="364"/>
      <c r="AP19" s="364"/>
      <c r="AQ19" s="364"/>
      <c r="AR19" s="364"/>
      <c r="AS19" s="364"/>
      <c r="AT19" s="364"/>
      <c r="AU19" s="364"/>
      <c r="AV19" s="364"/>
      <c r="AW19" s="364"/>
      <c r="AX19" s="364"/>
      <c r="AY19" s="364"/>
      <c r="AZ19" s="364"/>
      <c r="BA19" s="364"/>
      <c r="BB19" s="364"/>
      <c r="BC19" s="364"/>
      <c r="BD19" s="364"/>
      <c r="BE19" s="364"/>
      <c r="BF19" s="364"/>
      <c r="BG19" s="364"/>
      <c r="BH19" s="442"/>
      <c r="BI19" s="442"/>
      <c r="BJ19" s="442"/>
      <c r="BK19" s="442"/>
      <c r="BL19" s="442"/>
      <c r="BM19" s="442"/>
      <c r="BN19" s="442"/>
      <c r="BO19" s="442"/>
      <c r="BP19" s="442"/>
      <c r="BQ19" s="442"/>
      <c r="BR19" s="442"/>
      <c r="BS19" s="442"/>
      <c r="BT19" s="442"/>
      <c r="BU19" s="442"/>
      <c r="BV19" s="442"/>
      <c r="BW19" s="411" t="s">
        <v>18</v>
      </c>
      <c r="BX19" s="412"/>
      <c r="BY19" s="412"/>
      <c r="BZ19" s="412"/>
      <c r="CA19" s="413"/>
      <c r="CB19" s="415" t="s">
        <v>41</v>
      </c>
      <c r="CC19" s="416"/>
      <c r="CD19" s="416"/>
      <c r="CE19" s="416"/>
      <c r="CF19" s="417"/>
      <c r="CG19" s="424" t="s">
        <v>19</v>
      </c>
      <c r="CH19" s="412"/>
      <c r="CI19" s="412"/>
      <c r="CJ19" s="413"/>
      <c r="CK19" s="425"/>
      <c r="CL19" s="332"/>
      <c r="CM19" s="314"/>
      <c r="CN19" s="314"/>
      <c r="CO19" s="338"/>
    </row>
    <row r="20" spans="5:123" ht="8.15" customHeight="1" x14ac:dyDescent="0.2">
      <c r="E20" s="397"/>
      <c r="F20" s="435"/>
      <c r="G20" s="435"/>
      <c r="H20" s="435"/>
      <c r="I20" s="435"/>
      <c r="J20" s="435"/>
      <c r="K20" s="435"/>
      <c r="L20" s="436"/>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4"/>
      <c r="AL20" s="364"/>
      <c r="AM20" s="364"/>
      <c r="AN20" s="364"/>
      <c r="AO20" s="364"/>
      <c r="AP20" s="364"/>
      <c r="AQ20" s="364"/>
      <c r="AR20" s="364"/>
      <c r="AS20" s="364"/>
      <c r="AT20" s="364"/>
      <c r="AU20" s="364"/>
      <c r="AV20" s="364"/>
      <c r="AW20" s="364"/>
      <c r="AX20" s="364"/>
      <c r="AY20" s="364"/>
      <c r="AZ20" s="364"/>
      <c r="BA20" s="364"/>
      <c r="BB20" s="364"/>
      <c r="BC20" s="364"/>
      <c r="BD20" s="364"/>
      <c r="BE20" s="364"/>
      <c r="BF20" s="364"/>
      <c r="BG20" s="364"/>
      <c r="BH20" s="442"/>
      <c r="BI20" s="442"/>
      <c r="BJ20" s="442"/>
      <c r="BK20" s="442"/>
      <c r="BL20" s="442"/>
      <c r="BM20" s="442"/>
      <c r="BN20" s="442"/>
      <c r="BO20" s="442"/>
      <c r="BP20" s="442"/>
      <c r="BQ20" s="442"/>
      <c r="BR20" s="442"/>
      <c r="BS20" s="442"/>
      <c r="BT20" s="442"/>
      <c r="BU20" s="442"/>
      <c r="BV20" s="442"/>
      <c r="BW20" s="411"/>
      <c r="BX20" s="412"/>
      <c r="BY20" s="412"/>
      <c r="BZ20" s="412"/>
      <c r="CA20" s="413"/>
      <c r="CB20" s="418"/>
      <c r="CC20" s="419"/>
      <c r="CD20" s="419"/>
      <c r="CE20" s="419"/>
      <c r="CF20" s="420"/>
      <c r="CG20" s="424"/>
      <c r="CH20" s="412"/>
      <c r="CI20" s="412"/>
      <c r="CJ20" s="413"/>
      <c r="CK20" s="425"/>
      <c r="CL20" s="332"/>
      <c r="CM20" s="314"/>
      <c r="CN20" s="314"/>
      <c r="CO20" s="338"/>
      <c r="DD20" s="6"/>
    </row>
    <row r="21" spans="5:123" ht="8.15" customHeight="1" x14ac:dyDescent="0.2">
      <c r="E21" s="437"/>
      <c r="F21" s="376"/>
      <c r="G21" s="376"/>
      <c r="H21" s="376"/>
      <c r="I21" s="376"/>
      <c r="J21" s="376"/>
      <c r="K21" s="376"/>
      <c r="L21" s="438"/>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0"/>
      <c r="AL21" s="440"/>
      <c r="AM21" s="440"/>
      <c r="AN21" s="440"/>
      <c r="AO21" s="440"/>
      <c r="AP21" s="440"/>
      <c r="AQ21" s="440"/>
      <c r="AR21" s="440"/>
      <c r="AS21" s="440"/>
      <c r="AT21" s="440"/>
      <c r="AU21" s="440"/>
      <c r="AV21" s="440"/>
      <c r="AW21" s="440"/>
      <c r="AX21" s="440"/>
      <c r="AY21" s="440"/>
      <c r="AZ21" s="440"/>
      <c r="BA21" s="440"/>
      <c r="BB21" s="440"/>
      <c r="BC21" s="440"/>
      <c r="BD21" s="440"/>
      <c r="BE21" s="440"/>
      <c r="BF21" s="440"/>
      <c r="BG21" s="440"/>
      <c r="BH21" s="442"/>
      <c r="BI21" s="442"/>
      <c r="BJ21" s="442"/>
      <c r="BK21" s="442"/>
      <c r="BL21" s="442"/>
      <c r="BM21" s="442"/>
      <c r="BN21" s="442"/>
      <c r="BO21" s="442"/>
      <c r="BP21" s="442"/>
      <c r="BQ21" s="442"/>
      <c r="BR21" s="442"/>
      <c r="BS21" s="442"/>
      <c r="BT21" s="442"/>
      <c r="BU21" s="442"/>
      <c r="BV21" s="442"/>
      <c r="BW21" s="414"/>
      <c r="BX21" s="412"/>
      <c r="BY21" s="412"/>
      <c r="BZ21" s="412"/>
      <c r="CA21" s="413"/>
      <c r="CB21" s="421"/>
      <c r="CC21" s="422"/>
      <c r="CD21" s="422"/>
      <c r="CE21" s="422"/>
      <c r="CF21" s="423"/>
      <c r="CG21" s="412"/>
      <c r="CH21" s="412"/>
      <c r="CI21" s="412"/>
      <c r="CJ21" s="413"/>
      <c r="CK21" s="425"/>
      <c r="CL21" s="334"/>
      <c r="CM21" s="317"/>
      <c r="CN21" s="317"/>
      <c r="CO21" s="339"/>
      <c r="DD21" s="6"/>
    </row>
    <row r="22" spans="5:123" ht="8.15" customHeight="1" x14ac:dyDescent="0.2">
      <c r="E22" s="201" t="s">
        <v>29</v>
      </c>
      <c r="F22" s="202"/>
      <c r="G22" s="189" t="s">
        <v>69</v>
      </c>
      <c r="H22" s="190"/>
      <c r="I22" s="190"/>
      <c r="J22" s="190"/>
      <c r="K22" s="190"/>
      <c r="L22" s="191"/>
      <c r="M22" s="140" t="s">
        <v>47</v>
      </c>
      <c r="N22" s="141"/>
      <c r="O22" s="141"/>
      <c r="P22" s="141"/>
      <c r="Q22" s="141"/>
      <c r="R22" s="141"/>
      <c r="S22" s="141"/>
      <c r="T22" s="141"/>
      <c r="U22" s="141"/>
      <c r="V22" s="141"/>
      <c r="W22" s="142"/>
      <c r="X22" s="140" t="s">
        <v>114</v>
      </c>
      <c r="Y22" s="141"/>
      <c r="Z22" s="141"/>
      <c r="AA22" s="141"/>
      <c r="AB22" s="141"/>
      <c r="AC22" s="141"/>
      <c r="AD22" s="141"/>
      <c r="AE22" s="141"/>
      <c r="AF22" s="141"/>
      <c r="AG22" s="141"/>
      <c r="AH22" s="141"/>
      <c r="AI22" s="141"/>
      <c r="AJ22" s="142"/>
      <c r="AK22" s="140" t="s">
        <v>77</v>
      </c>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2"/>
      <c r="BH22" s="329" t="str">
        <f>IF(BI26="","","●")</f>
        <v/>
      </c>
      <c r="BI22" s="330"/>
      <c r="BJ22" s="330"/>
      <c r="BK22" s="319" t="s">
        <v>82</v>
      </c>
      <c r="BL22" s="319"/>
      <c r="BM22" s="319"/>
      <c r="BN22" s="319"/>
      <c r="BO22" s="319"/>
      <c r="BP22" s="319"/>
      <c r="BQ22" s="319"/>
      <c r="BR22" s="319"/>
      <c r="BS22" s="319"/>
      <c r="BT22" s="319"/>
      <c r="BU22" s="319"/>
      <c r="BV22" s="320"/>
      <c r="BW22" s="278" t="str">
        <f>IF(AND(BI32="",BI26=""),"",(IF(AND(BI32=AP32,BI26=AP26),"○","")))</f>
        <v/>
      </c>
      <c r="BX22" s="178"/>
      <c r="BY22" s="178"/>
      <c r="BZ22" s="178"/>
      <c r="CA22" s="179"/>
      <c r="CB22" s="177" t="s">
        <v>43</v>
      </c>
      <c r="CC22" s="178"/>
      <c r="CD22" s="178"/>
      <c r="CE22" s="178"/>
      <c r="CF22" s="179"/>
      <c r="CG22" s="177" t="str">
        <f>IF(AND(BI32="",BI26=""),"",(IF(NOT(AND(BI32=AP32,BI26=AP26)),"○","")))</f>
        <v/>
      </c>
      <c r="CH22" s="178"/>
      <c r="CI22" s="178"/>
      <c r="CJ22" s="178"/>
      <c r="CK22" s="186"/>
      <c r="CL22" s="402" t="s">
        <v>100</v>
      </c>
      <c r="CM22" s="403"/>
      <c r="CN22" s="403"/>
      <c r="CO22" s="404"/>
      <c r="DD22" s="6"/>
    </row>
    <row r="23" spans="5:123" ht="8.15" customHeight="1" x14ac:dyDescent="0.2">
      <c r="E23" s="203"/>
      <c r="F23" s="204"/>
      <c r="G23" s="192"/>
      <c r="H23" s="193"/>
      <c r="I23" s="193"/>
      <c r="J23" s="193"/>
      <c r="K23" s="193"/>
      <c r="L23" s="194"/>
      <c r="M23" s="143"/>
      <c r="N23" s="144"/>
      <c r="O23" s="144"/>
      <c r="P23" s="144"/>
      <c r="Q23" s="144"/>
      <c r="R23" s="144"/>
      <c r="S23" s="144"/>
      <c r="T23" s="144"/>
      <c r="U23" s="144"/>
      <c r="V23" s="144"/>
      <c r="W23" s="145"/>
      <c r="X23" s="143"/>
      <c r="Y23" s="144"/>
      <c r="Z23" s="144"/>
      <c r="AA23" s="144"/>
      <c r="AB23" s="144"/>
      <c r="AC23" s="144"/>
      <c r="AD23" s="144"/>
      <c r="AE23" s="144"/>
      <c r="AF23" s="144"/>
      <c r="AG23" s="144"/>
      <c r="AH23" s="144"/>
      <c r="AI23" s="144"/>
      <c r="AJ23" s="145"/>
      <c r="AK23" s="143"/>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5"/>
      <c r="BH23" s="332"/>
      <c r="BI23" s="314"/>
      <c r="BJ23" s="314"/>
      <c r="BK23" s="322"/>
      <c r="BL23" s="322"/>
      <c r="BM23" s="322"/>
      <c r="BN23" s="322"/>
      <c r="BO23" s="322"/>
      <c r="BP23" s="322"/>
      <c r="BQ23" s="322"/>
      <c r="BR23" s="322"/>
      <c r="BS23" s="322"/>
      <c r="BT23" s="322"/>
      <c r="BU23" s="322"/>
      <c r="BV23" s="323"/>
      <c r="BW23" s="279"/>
      <c r="BX23" s="181"/>
      <c r="BY23" s="181"/>
      <c r="BZ23" s="181"/>
      <c r="CA23" s="182"/>
      <c r="CB23" s="180"/>
      <c r="CC23" s="181"/>
      <c r="CD23" s="181"/>
      <c r="CE23" s="181"/>
      <c r="CF23" s="182"/>
      <c r="CG23" s="180"/>
      <c r="CH23" s="181"/>
      <c r="CI23" s="181"/>
      <c r="CJ23" s="181"/>
      <c r="CK23" s="187"/>
      <c r="CL23" s="405"/>
      <c r="CM23" s="406"/>
      <c r="CN23" s="406"/>
      <c r="CO23" s="407"/>
      <c r="DD23" s="6"/>
    </row>
    <row r="24" spans="5:123" ht="8.15" customHeight="1" x14ac:dyDescent="0.2">
      <c r="E24" s="203"/>
      <c r="F24" s="204"/>
      <c r="G24" s="192"/>
      <c r="H24" s="193"/>
      <c r="I24" s="193"/>
      <c r="J24" s="193"/>
      <c r="K24" s="193"/>
      <c r="L24" s="194"/>
      <c r="M24" s="143"/>
      <c r="N24" s="144"/>
      <c r="O24" s="144"/>
      <c r="P24" s="144"/>
      <c r="Q24" s="144"/>
      <c r="R24" s="144"/>
      <c r="S24" s="144"/>
      <c r="T24" s="144"/>
      <c r="U24" s="144"/>
      <c r="V24" s="144"/>
      <c r="W24" s="145"/>
      <c r="X24" s="143"/>
      <c r="Y24" s="144"/>
      <c r="Z24" s="144"/>
      <c r="AA24" s="144"/>
      <c r="AB24" s="144"/>
      <c r="AC24" s="144"/>
      <c r="AD24" s="144"/>
      <c r="AE24" s="144"/>
      <c r="AF24" s="144"/>
      <c r="AG24" s="144"/>
      <c r="AH24" s="144"/>
      <c r="AI24" s="144"/>
      <c r="AJ24" s="145"/>
      <c r="AK24" s="143"/>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5"/>
      <c r="BH24" s="332"/>
      <c r="BI24" s="314"/>
      <c r="BJ24" s="314"/>
      <c r="BK24" s="322"/>
      <c r="BL24" s="322"/>
      <c r="BM24" s="322"/>
      <c r="BN24" s="322"/>
      <c r="BO24" s="322"/>
      <c r="BP24" s="322"/>
      <c r="BQ24" s="322"/>
      <c r="BR24" s="322"/>
      <c r="BS24" s="322"/>
      <c r="BT24" s="322"/>
      <c r="BU24" s="322"/>
      <c r="BV24" s="323"/>
      <c r="BW24" s="279"/>
      <c r="BX24" s="181"/>
      <c r="BY24" s="181"/>
      <c r="BZ24" s="181"/>
      <c r="CA24" s="182"/>
      <c r="CB24" s="180"/>
      <c r="CC24" s="181"/>
      <c r="CD24" s="181"/>
      <c r="CE24" s="181"/>
      <c r="CF24" s="182"/>
      <c r="CG24" s="180"/>
      <c r="CH24" s="181"/>
      <c r="CI24" s="181"/>
      <c r="CJ24" s="181"/>
      <c r="CK24" s="187"/>
      <c r="CL24" s="405"/>
      <c r="CM24" s="406"/>
      <c r="CN24" s="406"/>
      <c r="CO24" s="407"/>
      <c r="DD24" s="6"/>
    </row>
    <row r="25" spans="5:123" ht="8.15" customHeight="1" x14ac:dyDescent="0.2">
      <c r="E25" s="203"/>
      <c r="F25" s="204"/>
      <c r="G25" s="192"/>
      <c r="H25" s="193"/>
      <c r="I25" s="193"/>
      <c r="J25" s="193"/>
      <c r="K25" s="193"/>
      <c r="L25" s="194"/>
      <c r="M25" s="143"/>
      <c r="N25" s="144"/>
      <c r="O25" s="144"/>
      <c r="P25" s="144"/>
      <c r="Q25" s="144"/>
      <c r="R25" s="144"/>
      <c r="S25" s="144"/>
      <c r="T25" s="144"/>
      <c r="U25" s="144"/>
      <c r="V25" s="144"/>
      <c r="W25" s="145"/>
      <c r="X25" s="143"/>
      <c r="Y25" s="144"/>
      <c r="Z25" s="144"/>
      <c r="AA25" s="144"/>
      <c r="AB25" s="144"/>
      <c r="AC25" s="144"/>
      <c r="AD25" s="144"/>
      <c r="AE25" s="144"/>
      <c r="AF25" s="144"/>
      <c r="AG25" s="144"/>
      <c r="AH25" s="144"/>
      <c r="AI25" s="144"/>
      <c r="AJ25" s="145"/>
      <c r="AK25" s="27"/>
      <c r="AL25" s="28"/>
      <c r="AM25" s="28"/>
      <c r="AN25" s="28"/>
      <c r="AO25" s="28"/>
      <c r="AP25" s="28"/>
      <c r="AQ25" s="28"/>
      <c r="AR25" s="28"/>
      <c r="AS25" s="28"/>
      <c r="AT25" s="28"/>
      <c r="AU25" s="28"/>
      <c r="AV25" s="28"/>
      <c r="AW25" s="28"/>
      <c r="AX25" s="28"/>
      <c r="AY25" s="28"/>
      <c r="AZ25" s="28"/>
      <c r="BA25" s="28"/>
      <c r="BB25" s="28"/>
      <c r="BC25" s="28"/>
      <c r="BD25" s="28"/>
      <c r="BE25" s="28"/>
      <c r="BF25" s="28"/>
      <c r="BG25" s="29"/>
      <c r="BH25" s="65"/>
      <c r="BI25" s="37"/>
      <c r="BJ25" s="37"/>
      <c r="BK25" s="37"/>
      <c r="BL25" s="37"/>
      <c r="BM25" s="37"/>
      <c r="BN25" s="37"/>
      <c r="BO25" s="37"/>
      <c r="BP25" s="37"/>
      <c r="BQ25" s="37"/>
      <c r="BR25" s="37"/>
      <c r="BS25" s="37"/>
      <c r="BT25" s="37"/>
      <c r="BU25" s="37"/>
      <c r="BV25" s="69"/>
      <c r="BW25" s="279"/>
      <c r="BX25" s="181"/>
      <c r="BY25" s="181"/>
      <c r="BZ25" s="181"/>
      <c r="CA25" s="182"/>
      <c r="CB25" s="180"/>
      <c r="CC25" s="181"/>
      <c r="CD25" s="181"/>
      <c r="CE25" s="181"/>
      <c r="CF25" s="182"/>
      <c r="CG25" s="180"/>
      <c r="CH25" s="181"/>
      <c r="CI25" s="181"/>
      <c r="CJ25" s="181"/>
      <c r="CK25" s="187"/>
      <c r="CL25" s="405"/>
      <c r="CM25" s="406"/>
      <c r="CN25" s="406"/>
      <c r="CO25" s="407"/>
      <c r="DD25" s="6"/>
    </row>
    <row r="26" spans="5:123" ht="8.15" customHeight="1" x14ac:dyDescent="0.2">
      <c r="E26" s="203"/>
      <c r="F26" s="204"/>
      <c r="G26" s="192"/>
      <c r="H26" s="193"/>
      <c r="I26" s="193"/>
      <c r="J26" s="193"/>
      <c r="K26" s="193"/>
      <c r="L26" s="194"/>
      <c r="M26" s="143"/>
      <c r="N26" s="144"/>
      <c r="O26" s="144"/>
      <c r="P26" s="144"/>
      <c r="Q26" s="144"/>
      <c r="R26" s="144"/>
      <c r="S26" s="144"/>
      <c r="T26" s="144"/>
      <c r="U26" s="144"/>
      <c r="V26" s="144"/>
      <c r="W26" s="145"/>
      <c r="X26" s="143"/>
      <c r="Y26" s="144"/>
      <c r="Z26" s="144"/>
      <c r="AA26" s="144"/>
      <c r="AB26" s="144"/>
      <c r="AC26" s="144"/>
      <c r="AD26" s="144"/>
      <c r="AE26" s="144"/>
      <c r="AF26" s="144"/>
      <c r="AG26" s="144"/>
      <c r="AH26" s="144"/>
      <c r="AI26" s="144"/>
      <c r="AJ26" s="145"/>
      <c r="AK26" s="42"/>
      <c r="AL26" s="150" t="s">
        <v>62</v>
      </c>
      <c r="AM26" s="150"/>
      <c r="AN26" s="150"/>
      <c r="AO26" s="150"/>
      <c r="AP26" s="150" t="str">
        <f>IF(OR(AL5="認定番号",AL5=""),"?",VLOOKUP(AL5,DC27:DH36,3,FALSE))</f>
        <v>?</v>
      </c>
      <c r="AQ26" s="150"/>
      <c r="AR26" s="150"/>
      <c r="AS26" s="150"/>
      <c r="AT26" s="150"/>
      <c r="AU26" s="150"/>
      <c r="AV26" s="150"/>
      <c r="AW26" s="150"/>
      <c r="AX26" s="150"/>
      <c r="AY26" s="150"/>
      <c r="AZ26" s="150"/>
      <c r="BA26" s="150"/>
      <c r="BB26" s="150"/>
      <c r="BC26" s="37"/>
      <c r="BG26" s="108"/>
      <c r="BI26" s="340"/>
      <c r="BJ26" s="340"/>
      <c r="BK26" s="340"/>
      <c r="BL26" s="340"/>
      <c r="BM26" s="340"/>
      <c r="BN26" s="340"/>
      <c r="BO26" s="340"/>
      <c r="BP26" s="340"/>
      <c r="BQ26" s="340"/>
      <c r="BR26" s="340"/>
      <c r="BS26" s="340"/>
      <c r="BW26" s="279"/>
      <c r="BX26" s="181"/>
      <c r="BY26" s="181"/>
      <c r="BZ26" s="181"/>
      <c r="CA26" s="182"/>
      <c r="CB26" s="180"/>
      <c r="CC26" s="181"/>
      <c r="CD26" s="181"/>
      <c r="CE26" s="181"/>
      <c r="CF26" s="182"/>
      <c r="CG26" s="180"/>
      <c r="CH26" s="181"/>
      <c r="CI26" s="181"/>
      <c r="CJ26" s="181"/>
      <c r="CK26" s="187"/>
      <c r="CL26" s="405"/>
      <c r="CM26" s="406"/>
      <c r="CN26" s="406"/>
      <c r="CO26" s="407"/>
      <c r="CU26" s="2"/>
      <c r="CV26" s="2" t="s">
        <v>91</v>
      </c>
      <c r="CW26" s="2"/>
      <c r="CX26" s="2"/>
      <c r="CY26" s="2"/>
      <c r="CZ26" s="2" t="s">
        <v>83</v>
      </c>
      <c r="DA26" s="2" t="s">
        <v>84</v>
      </c>
      <c r="DC26" s="2" t="s">
        <v>61</v>
      </c>
      <c r="DD26" s="7" t="s">
        <v>47</v>
      </c>
      <c r="DE26" s="2" t="s">
        <v>200</v>
      </c>
      <c r="DF26" s="2" t="s">
        <v>86</v>
      </c>
      <c r="DG26" s="2" t="s">
        <v>87</v>
      </c>
      <c r="DH26" s="2" t="s">
        <v>88</v>
      </c>
      <c r="DI26" s="3"/>
      <c r="DK26" s="2" t="s">
        <v>142</v>
      </c>
      <c r="DL26" s="2" t="s">
        <v>83</v>
      </c>
      <c r="DM26" s="2" t="s">
        <v>84</v>
      </c>
      <c r="DN26" s="2" t="s">
        <v>141</v>
      </c>
      <c r="DO26" s="2" t="s">
        <v>153</v>
      </c>
      <c r="DP26" s="2" t="s">
        <v>143</v>
      </c>
      <c r="DQ26" s="2" t="s">
        <v>187</v>
      </c>
      <c r="DR26" s="2"/>
    </row>
    <row r="27" spans="5:123" ht="8.15" customHeight="1" x14ac:dyDescent="0.2">
      <c r="E27" s="203"/>
      <c r="F27" s="204"/>
      <c r="G27" s="192"/>
      <c r="H27" s="193"/>
      <c r="I27" s="193"/>
      <c r="J27" s="193"/>
      <c r="K27" s="193"/>
      <c r="L27" s="194"/>
      <c r="M27" s="143"/>
      <c r="N27" s="144"/>
      <c r="O27" s="144"/>
      <c r="P27" s="144"/>
      <c r="Q27" s="144"/>
      <c r="R27" s="144"/>
      <c r="S27" s="144"/>
      <c r="T27" s="144"/>
      <c r="U27" s="144"/>
      <c r="V27" s="144"/>
      <c r="W27" s="145"/>
      <c r="X27" s="143"/>
      <c r="Y27" s="144"/>
      <c r="Z27" s="144"/>
      <c r="AA27" s="144"/>
      <c r="AB27" s="144"/>
      <c r="AC27" s="144"/>
      <c r="AD27" s="144"/>
      <c r="AE27" s="144"/>
      <c r="AF27" s="144"/>
      <c r="AG27" s="144"/>
      <c r="AH27" s="144"/>
      <c r="AI27" s="144"/>
      <c r="AJ27" s="145"/>
      <c r="AK27" s="42"/>
      <c r="AL27" s="150"/>
      <c r="AM27" s="150"/>
      <c r="AN27" s="150"/>
      <c r="AO27" s="150"/>
      <c r="AP27" s="150"/>
      <c r="AQ27" s="150"/>
      <c r="AR27" s="150"/>
      <c r="AS27" s="150"/>
      <c r="AT27" s="150"/>
      <c r="AU27" s="150"/>
      <c r="AV27" s="150"/>
      <c r="AW27" s="150"/>
      <c r="AX27" s="150"/>
      <c r="AY27" s="150"/>
      <c r="AZ27" s="150"/>
      <c r="BA27" s="150"/>
      <c r="BB27" s="150"/>
      <c r="BC27" s="37"/>
      <c r="BG27" s="108"/>
      <c r="BI27" s="341"/>
      <c r="BJ27" s="341"/>
      <c r="BK27" s="341"/>
      <c r="BL27" s="341"/>
      <c r="BM27" s="341"/>
      <c r="BN27" s="341"/>
      <c r="BO27" s="341"/>
      <c r="BP27" s="341"/>
      <c r="BQ27" s="341"/>
      <c r="BR27" s="341"/>
      <c r="BS27" s="341"/>
      <c r="BW27" s="279"/>
      <c r="BX27" s="181"/>
      <c r="BY27" s="181"/>
      <c r="BZ27" s="181"/>
      <c r="CA27" s="182"/>
      <c r="CB27" s="180"/>
      <c r="CC27" s="181"/>
      <c r="CD27" s="181"/>
      <c r="CE27" s="181"/>
      <c r="CF27" s="182"/>
      <c r="CG27" s="180"/>
      <c r="CH27" s="181"/>
      <c r="CI27" s="181"/>
      <c r="CJ27" s="181"/>
      <c r="CK27" s="187"/>
      <c r="CL27" s="405"/>
      <c r="CM27" s="406"/>
      <c r="CN27" s="406"/>
      <c r="CO27" s="407"/>
      <c r="CU27" s="2" t="s">
        <v>68</v>
      </c>
      <c r="CV27" s="2" t="s">
        <v>92</v>
      </c>
      <c r="CW27" s="2">
        <v>1</v>
      </c>
      <c r="CX27" s="2">
        <v>1</v>
      </c>
      <c r="CY27" s="2">
        <v>1</v>
      </c>
      <c r="CZ27" s="2">
        <v>320</v>
      </c>
      <c r="DA27" s="2">
        <v>30</v>
      </c>
      <c r="DC27" s="2" t="s">
        <v>118</v>
      </c>
      <c r="DD27" s="7" t="s">
        <v>125</v>
      </c>
      <c r="DE27" s="2" t="s">
        <v>133</v>
      </c>
      <c r="DF27" s="2" t="s">
        <v>134</v>
      </c>
      <c r="DG27" s="2">
        <v>675</v>
      </c>
      <c r="DH27" s="2" t="s">
        <v>132</v>
      </c>
      <c r="DI27" s="3"/>
      <c r="DJ27" s="8" t="s">
        <v>185</v>
      </c>
      <c r="DK27" s="2" t="s">
        <v>125</v>
      </c>
      <c r="DL27" s="2">
        <v>320</v>
      </c>
      <c r="DM27" s="2">
        <v>45</v>
      </c>
      <c r="DN27" s="2" t="s">
        <v>196</v>
      </c>
      <c r="DO27" s="2" t="s">
        <v>154</v>
      </c>
      <c r="DP27" s="2" t="s">
        <v>137</v>
      </c>
      <c r="DQ27" s="2"/>
      <c r="DR27" s="2"/>
      <c r="DS27" s="1"/>
    </row>
    <row r="28" spans="5:123" ht="8.15" customHeight="1" x14ac:dyDescent="0.2">
      <c r="E28" s="203"/>
      <c r="F28" s="204"/>
      <c r="G28" s="192"/>
      <c r="H28" s="193"/>
      <c r="I28" s="193"/>
      <c r="J28" s="193"/>
      <c r="K28" s="193"/>
      <c r="L28" s="194"/>
      <c r="M28" s="143"/>
      <c r="N28" s="144"/>
      <c r="O28" s="144"/>
      <c r="P28" s="144"/>
      <c r="Q28" s="144"/>
      <c r="R28" s="144"/>
      <c r="S28" s="144"/>
      <c r="T28" s="144"/>
      <c r="U28" s="144"/>
      <c r="V28" s="144"/>
      <c r="W28" s="145"/>
      <c r="X28" s="143"/>
      <c r="Y28" s="144"/>
      <c r="Z28" s="144"/>
      <c r="AA28" s="144"/>
      <c r="AB28" s="144"/>
      <c r="AC28" s="144"/>
      <c r="AD28" s="144"/>
      <c r="AE28" s="144"/>
      <c r="AF28" s="144"/>
      <c r="AG28" s="144"/>
      <c r="AH28" s="144"/>
      <c r="AI28" s="144"/>
      <c r="AJ28" s="145"/>
      <c r="AK28" s="30"/>
      <c r="AL28" s="99"/>
      <c r="AM28" s="99"/>
      <c r="AN28" s="99"/>
      <c r="AO28" s="31"/>
      <c r="AP28" s="32"/>
      <c r="AQ28" s="32"/>
      <c r="AR28" s="32"/>
      <c r="AS28" s="32"/>
      <c r="AT28" s="32"/>
      <c r="AU28" s="32"/>
      <c r="AV28" s="32"/>
      <c r="AW28" s="32"/>
      <c r="AX28" s="32"/>
      <c r="AY28" s="32"/>
      <c r="AZ28" s="32"/>
      <c r="BA28" s="32"/>
      <c r="BB28" s="32"/>
      <c r="BC28" s="105"/>
      <c r="BD28" s="33"/>
      <c r="BE28" s="33"/>
      <c r="BF28" s="33"/>
      <c r="BG28" s="34"/>
      <c r="BH28" s="33"/>
      <c r="BI28" s="99"/>
      <c r="BJ28" s="99"/>
      <c r="BK28" s="99"/>
      <c r="BL28" s="99"/>
      <c r="BM28" s="99"/>
      <c r="BN28" s="99"/>
      <c r="BO28" s="99"/>
      <c r="BP28" s="99"/>
      <c r="BQ28" s="99"/>
      <c r="BR28" s="99"/>
      <c r="BS28" s="99"/>
      <c r="BT28" s="33"/>
      <c r="BU28" s="33"/>
      <c r="BV28" s="34"/>
      <c r="BW28" s="279"/>
      <c r="BX28" s="181"/>
      <c r="BY28" s="181"/>
      <c r="BZ28" s="181"/>
      <c r="CA28" s="182"/>
      <c r="CB28" s="180"/>
      <c r="CC28" s="181"/>
      <c r="CD28" s="181"/>
      <c r="CE28" s="181"/>
      <c r="CF28" s="182"/>
      <c r="CG28" s="180"/>
      <c r="CH28" s="181"/>
      <c r="CI28" s="181"/>
      <c r="CJ28" s="181"/>
      <c r="CK28" s="187"/>
      <c r="CL28" s="405"/>
      <c r="CM28" s="406"/>
      <c r="CN28" s="406"/>
      <c r="CO28" s="407"/>
      <c r="CU28" s="2"/>
      <c r="CV28" s="2" t="s">
        <v>93</v>
      </c>
      <c r="CW28" s="2">
        <v>2</v>
      </c>
      <c r="CX28" s="2">
        <v>2</v>
      </c>
      <c r="CY28" s="2">
        <v>2</v>
      </c>
      <c r="CZ28" s="2">
        <v>450</v>
      </c>
      <c r="DA28" s="2">
        <v>45</v>
      </c>
      <c r="DC28" s="2" t="s">
        <v>119</v>
      </c>
      <c r="DD28" s="7" t="s">
        <v>126</v>
      </c>
      <c r="DE28" s="2" t="s">
        <v>133</v>
      </c>
      <c r="DF28" s="2" t="s">
        <v>134</v>
      </c>
      <c r="DG28" s="2">
        <v>675</v>
      </c>
      <c r="DH28" s="2" t="s">
        <v>132</v>
      </c>
      <c r="DI28" s="3"/>
      <c r="DK28" s="2" t="s">
        <v>125</v>
      </c>
      <c r="DL28" s="2">
        <v>450</v>
      </c>
      <c r="DM28" s="2">
        <v>45</v>
      </c>
      <c r="DN28" s="2" t="s">
        <v>196</v>
      </c>
      <c r="DO28" s="2" t="s">
        <v>154</v>
      </c>
      <c r="DP28" s="2" t="s">
        <v>137</v>
      </c>
      <c r="DQ28" s="2"/>
      <c r="DR28" s="2"/>
    </row>
    <row r="29" spans="5:123" ht="8.15" customHeight="1" x14ac:dyDescent="0.2">
      <c r="E29" s="203"/>
      <c r="F29" s="204"/>
      <c r="G29" s="192"/>
      <c r="H29" s="193"/>
      <c r="I29" s="193"/>
      <c r="J29" s="193"/>
      <c r="K29" s="193"/>
      <c r="L29" s="194"/>
      <c r="M29" s="143"/>
      <c r="N29" s="144"/>
      <c r="O29" s="144"/>
      <c r="P29" s="144"/>
      <c r="Q29" s="144"/>
      <c r="R29" s="144"/>
      <c r="S29" s="144"/>
      <c r="T29" s="144"/>
      <c r="U29" s="144"/>
      <c r="V29" s="144"/>
      <c r="W29" s="145"/>
      <c r="X29" s="143"/>
      <c r="Y29" s="144"/>
      <c r="Z29" s="144"/>
      <c r="AA29" s="144"/>
      <c r="AB29" s="144"/>
      <c r="AC29" s="144"/>
      <c r="AD29" s="144"/>
      <c r="AE29" s="144"/>
      <c r="AF29" s="144"/>
      <c r="AG29" s="144"/>
      <c r="AH29" s="144"/>
      <c r="AI29" s="144"/>
      <c r="AJ29" s="145"/>
      <c r="AK29" s="426" t="s">
        <v>78</v>
      </c>
      <c r="AL29" s="427"/>
      <c r="AM29" s="427"/>
      <c r="AN29" s="427"/>
      <c r="AO29" s="427"/>
      <c r="AP29" s="427"/>
      <c r="AQ29" s="427"/>
      <c r="AR29" s="427"/>
      <c r="AS29" s="427"/>
      <c r="AT29" s="427"/>
      <c r="AU29" s="427"/>
      <c r="AV29" s="427"/>
      <c r="AW29" s="427"/>
      <c r="AX29" s="427"/>
      <c r="AY29" s="427"/>
      <c r="AZ29" s="427"/>
      <c r="BA29" s="427"/>
      <c r="BB29" s="427"/>
      <c r="BC29" s="427"/>
      <c r="BD29" s="427"/>
      <c r="BE29" s="427"/>
      <c r="BF29" s="427"/>
      <c r="BG29" s="428"/>
      <c r="BH29" s="349" t="str">
        <f>IF(BI32="","","●")</f>
        <v/>
      </c>
      <c r="BI29" s="350"/>
      <c r="BJ29" s="350"/>
      <c r="BK29" s="322" t="s">
        <v>34</v>
      </c>
      <c r="BL29" s="322"/>
      <c r="BM29" s="322"/>
      <c r="BN29" s="322"/>
      <c r="BO29" s="322"/>
      <c r="BP29" s="322"/>
      <c r="BQ29" s="322"/>
      <c r="BR29" s="322"/>
      <c r="BS29" s="322"/>
      <c r="BT29" s="322"/>
      <c r="BU29" s="322"/>
      <c r="BV29" s="323"/>
      <c r="BW29" s="279"/>
      <c r="BX29" s="181"/>
      <c r="BY29" s="181"/>
      <c r="BZ29" s="181"/>
      <c r="CA29" s="182"/>
      <c r="CB29" s="180"/>
      <c r="CC29" s="181"/>
      <c r="CD29" s="181"/>
      <c r="CE29" s="181"/>
      <c r="CF29" s="182"/>
      <c r="CG29" s="180"/>
      <c r="CH29" s="181"/>
      <c r="CI29" s="181"/>
      <c r="CJ29" s="181"/>
      <c r="CK29" s="187"/>
      <c r="CL29" s="405"/>
      <c r="CM29" s="406"/>
      <c r="CN29" s="406"/>
      <c r="CO29" s="407"/>
      <c r="CP29" s="37"/>
      <c r="CQ29" s="4"/>
      <c r="CR29" s="4"/>
      <c r="CU29" s="2" t="s">
        <v>76</v>
      </c>
      <c r="CV29" s="2" t="s">
        <v>105</v>
      </c>
      <c r="CW29" s="2">
        <v>3</v>
      </c>
      <c r="CX29" s="2">
        <v>3</v>
      </c>
      <c r="CY29" s="2">
        <v>3</v>
      </c>
      <c r="CZ29" s="2">
        <v>600</v>
      </c>
      <c r="DA29" s="2">
        <v>60</v>
      </c>
      <c r="DC29" s="2" t="s">
        <v>120</v>
      </c>
      <c r="DD29" s="7" t="s">
        <v>127</v>
      </c>
      <c r="DE29" s="2" t="s">
        <v>133</v>
      </c>
      <c r="DF29" s="2" t="s">
        <v>134</v>
      </c>
      <c r="DG29" s="2">
        <v>675</v>
      </c>
      <c r="DH29" s="2" t="s">
        <v>132</v>
      </c>
      <c r="DK29" s="2" t="s">
        <v>125</v>
      </c>
      <c r="DL29" s="2">
        <v>450</v>
      </c>
      <c r="DM29" s="2">
        <v>60</v>
      </c>
      <c r="DN29" s="2" t="s">
        <v>196</v>
      </c>
      <c r="DO29" s="2" t="s">
        <v>154</v>
      </c>
      <c r="DP29" s="2" t="s">
        <v>137</v>
      </c>
      <c r="DQ29" s="2"/>
      <c r="DR29" s="2"/>
    </row>
    <row r="30" spans="5:123" ht="8.15" customHeight="1" x14ac:dyDescent="0.2">
      <c r="E30" s="203"/>
      <c r="F30" s="204"/>
      <c r="G30" s="192"/>
      <c r="H30" s="193"/>
      <c r="I30" s="193"/>
      <c r="J30" s="193"/>
      <c r="K30" s="193"/>
      <c r="L30" s="194"/>
      <c r="M30" s="143"/>
      <c r="N30" s="144"/>
      <c r="O30" s="144"/>
      <c r="P30" s="144"/>
      <c r="Q30" s="144"/>
      <c r="R30" s="144"/>
      <c r="S30" s="144"/>
      <c r="T30" s="144"/>
      <c r="U30" s="144"/>
      <c r="V30" s="144"/>
      <c r="W30" s="145"/>
      <c r="X30" s="143"/>
      <c r="Y30" s="144"/>
      <c r="Z30" s="144"/>
      <c r="AA30" s="144"/>
      <c r="AB30" s="144"/>
      <c r="AC30" s="144"/>
      <c r="AD30" s="144"/>
      <c r="AE30" s="144"/>
      <c r="AF30" s="144"/>
      <c r="AG30" s="144"/>
      <c r="AH30" s="144"/>
      <c r="AI30" s="144"/>
      <c r="AJ30" s="145"/>
      <c r="AK30" s="426"/>
      <c r="AL30" s="427"/>
      <c r="AM30" s="427"/>
      <c r="AN30" s="427"/>
      <c r="AO30" s="427"/>
      <c r="AP30" s="427"/>
      <c r="AQ30" s="427"/>
      <c r="AR30" s="427"/>
      <c r="AS30" s="427"/>
      <c r="AT30" s="427"/>
      <c r="AU30" s="427"/>
      <c r="AV30" s="427"/>
      <c r="AW30" s="427"/>
      <c r="AX30" s="427"/>
      <c r="AY30" s="427"/>
      <c r="AZ30" s="427"/>
      <c r="BA30" s="427"/>
      <c r="BB30" s="427"/>
      <c r="BC30" s="427"/>
      <c r="BD30" s="427"/>
      <c r="BE30" s="427"/>
      <c r="BF30" s="427"/>
      <c r="BG30" s="428"/>
      <c r="BH30" s="332"/>
      <c r="BI30" s="314"/>
      <c r="BJ30" s="314"/>
      <c r="BK30" s="322"/>
      <c r="BL30" s="322"/>
      <c r="BM30" s="322"/>
      <c r="BN30" s="322"/>
      <c r="BO30" s="322"/>
      <c r="BP30" s="322"/>
      <c r="BQ30" s="322"/>
      <c r="BR30" s="322"/>
      <c r="BS30" s="322"/>
      <c r="BT30" s="322"/>
      <c r="BU30" s="322"/>
      <c r="BV30" s="323"/>
      <c r="BW30" s="279"/>
      <c r="BX30" s="181"/>
      <c r="BY30" s="181"/>
      <c r="BZ30" s="181"/>
      <c r="CA30" s="182"/>
      <c r="CB30" s="180"/>
      <c r="CC30" s="181"/>
      <c r="CD30" s="181"/>
      <c r="CE30" s="181"/>
      <c r="CF30" s="182"/>
      <c r="CG30" s="180"/>
      <c r="CH30" s="181"/>
      <c r="CI30" s="181"/>
      <c r="CJ30" s="181"/>
      <c r="CK30" s="187"/>
      <c r="CL30" s="405"/>
      <c r="CM30" s="406"/>
      <c r="CN30" s="406"/>
      <c r="CO30" s="407"/>
      <c r="CP30" s="37"/>
      <c r="CQ30" s="4"/>
      <c r="CR30" s="4"/>
      <c r="CU30" s="2"/>
      <c r="CV30" s="2"/>
      <c r="CW30" s="2">
        <v>4</v>
      </c>
      <c r="CX30" s="2">
        <v>4</v>
      </c>
      <c r="CY30" s="2">
        <v>4</v>
      </c>
      <c r="CZ30" s="2">
        <v>700</v>
      </c>
      <c r="DA30" s="2">
        <v>90</v>
      </c>
      <c r="DC30" s="2" t="s">
        <v>121</v>
      </c>
      <c r="DD30" s="7" t="s">
        <v>128</v>
      </c>
      <c r="DE30" s="2" t="s">
        <v>133</v>
      </c>
      <c r="DF30" s="2" t="s">
        <v>134</v>
      </c>
      <c r="DG30" s="2">
        <v>675</v>
      </c>
      <c r="DH30" s="2" t="s">
        <v>132</v>
      </c>
      <c r="DK30" s="111" t="s">
        <v>126</v>
      </c>
      <c r="DL30" s="111">
        <v>450</v>
      </c>
      <c r="DM30" s="111">
        <v>45</v>
      </c>
      <c r="DN30" s="111" t="s">
        <v>194</v>
      </c>
      <c r="DO30" s="111" t="s">
        <v>154</v>
      </c>
      <c r="DP30" s="111" t="s">
        <v>135</v>
      </c>
      <c r="DQ30" s="111" t="s">
        <v>136</v>
      </c>
      <c r="DR30" s="111" t="s">
        <v>186</v>
      </c>
    </row>
    <row r="31" spans="5:123" ht="8.15" customHeight="1" x14ac:dyDescent="0.2">
      <c r="E31" s="203"/>
      <c r="F31" s="204"/>
      <c r="G31" s="192"/>
      <c r="H31" s="193"/>
      <c r="I31" s="193"/>
      <c r="J31" s="193"/>
      <c r="K31" s="193"/>
      <c r="L31" s="194"/>
      <c r="M31" s="143"/>
      <c r="N31" s="144"/>
      <c r="O31" s="144"/>
      <c r="P31" s="144"/>
      <c r="Q31" s="144"/>
      <c r="R31" s="144"/>
      <c r="S31" s="144"/>
      <c r="T31" s="144"/>
      <c r="U31" s="144"/>
      <c r="V31" s="144"/>
      <c r="W31" s="145"/>
      <c r="X31" s="143"/>
      <c r="Y31" s="144"/>
      <c r="Z31" s="144"/>
      <c r="AA31" s="144"/>
      <c r="AB31" s="144"/>
      <c r="AC31" s="144"/>
      <c r="AD31" s="144"/>
      <c r="AE31" s="144"/>
      <c r="AF31" s="144"/>
      <c r="AG31" s="144"/>
      <c r="AH31" s="144"/>
      <c r="AI31" s="144"/>
      <c r="AJ31" s="145"/>
      <c r="AK31" s="426"/>
      <c r="AL31" s="427"/>
      <c r="AM31" s="427"/>
      <c r="AN31" s="427"/>
      <c r="AO31" s="427"/>
      <c r="AP31" s="427"/>
      <c r="AQ31" s="427"/>
      <c r="AR31" s="427"/>
      <c r="AS31" s="427"/>
      <c r="AT31" s="427"/>
      <c r="AU31" s="427"/>
      <c r="AV31" s="427"/>
      <c r="AW31" s="427"/>
      <c r="AX31" s="427"/>
      <c r="AY31" s="427"/>
      <c r="AZ31" s="427"/>
      <c r="BA31" s="427"/>
      <c r="BB31" s="427"/>
      <c r="BC31" s="427"/>
      <c r="BD31" s="427"/>
      <c r="BE31" s="427"/>
      <c r="BF31" s="427"/>
      <c r="BG31" s="428"/>
      <c r="BH31" s="332"/>
      <c r="BI31" s="314"/>
      <c r="BJ31" s="314"/>
      <c r="BK31" s="322"/>
      <c r="BL31" s="322"/>
      <c r="BM31" s="322"/>
      <c r="BN31" s="322"/>
      <c r="BO31" s="322"/>
      <c r="BP31" s="322"/>
      <c r="BQ31" s="322"/>
      <c r="BR31" s="322"/>
      <c r="BS31" s="322"/>
      <c r="BT31" s="322"/>
      <c r="BU31" s="322"/>
      <c r="BV31" s="323"/>
      <c r="BW31" s="279"/>
      <c r="BX31" s="181"/>
      <c r="BY31" s="181"/>
      <c r="BZ31" s="181"/>
      <c r="CA31" s="182"/>
      <c r="CB31" s="180"/>
      <c r="CC31" s="181"/>
      <c r="CD31" s="181"/>
      <c r="CE31" s="181"/>
      <c r="CF31" s="182"/>
      <c r="CG31" s="180"/>
      <c r="CH31" s="181"/>
      <c r="CI31" s="181"/>
      <c r="CJ31" s="181"/>
      <c r="CK31" s="187"/>
      <c r="CL31" s="405"/>
      <c r="CM31" s="406"/>
      <c r="CN31" s="406"/>
      <c r="CO31" s="407"/>
      <c r="CP31" s="37"/>
      <c r="CQ31" s="4"/>
      <c r="CR31" s="4"/>
      <c r="CW31" s="2">
        <v>5</v>
      </c>
      <c r="CX31" s="2">
        <v>5</v>
      </c>
      <c r="CY31" s="2">
        <v>5</v>
      </c>
      <c r="CZ31" s="2">
        <v>750</v>
      </c>
      <c r="DA31" s="2">
        <v>105</v>
      </c>
      <c r="DC31" s="2" t="s">
        <v>122</v>
      </c>
      <c r="DD31" s="7" t="s">
        <v>129</v>
      </c>
      <c r="DE31" s="2" t="s">
        <v>133</v>
      </c>
      <c r="DF31" s="2" t="s">
        <v>134</v>
      </c>
      <c r="DG31" s="2">
        <v>675</v>
      </c>
      <c r="DH31" s="2" t="s">
        <v>132</v>
      </c>
      <c r="DK31" s="9" t="s">
        <v>126</v>
      </c>
      <c r="DL31" s="9">
        <v>450</v>
      </c>
      <c r="DM31" s="9">
        <v>60</v>
      </c>
      <c r="DN31" s="9" t="s">
        <v>194</v>
      </c>
      <c r="DO31" s="9" t="s">
        <v>154</v>
      </c>
      <c r="DP31" s="9" t="s">
        <v>135</v>
      </c>
      <c r="DQ31" s="9" t="s">
        <v>136</v>
      </c>
      <c r="DR31" s="9" t="s">
        <v>186</v>
      </c>
    </row>
    <row r="32" spans="5:123" ht="8.15" customHeight="1" x14ac:dyDescent="0.2">
      <c r="E32" s="203"/>
      <c r="F32" s="204"/>
      <c r="G32" s="192"/>
      <c r="H32" s="193"/>
      <c r="I32" s="193"/>
      <c r="J32" s="193"/>
      <c r="K32" s="193"/>
      <c r="L32" s="194"/>
      <c r="M32" s="143"/>
      <c r="N32" s="144"/>
      <c r="O32" s="144"/>
      <c r="P32" s="144"/>
      <c r="Q32" s="144"/>
      <c r="R32" s="144"/>
      <c r="S32" s="144"/>
      <c r="T32" s="144"/>
      <c r="U32" s="144"/>
      <c r="V32" s="144"/>
      <c r="W32" s="145"/>
      <c r="X32" s="143"/>
      <c r="Y32" s="144"/>
      <c r="Z32" s="144"/>
      <c r="AA32" s="144"/>
      <c r="AB32" s="144"/>
      <c r="AC32" s="144"/>
      <c r="AD32" s="144"/>
      <c r="AE32" s="144"/>
      <c r="AF32" s="144"/>
      <c r="AG32" s="144"/>
      <c r="AH32" s="144"/>
      <c r="AI32" s="144"/>
      <c r="AJ32" s="145"/>
      <c r="AK32" s="65"/>
      <c r="AL32" s="150" t="s">
        <v>62</v>
      </c>
      <c r="AM32" s="150"/>
      <c r="AN32" s="150"/>
      <c r="AO32" s="150"/>
      <c r="AP32" s="150" t="str">
        <f>IF(OR(AL5="認定番号",AL5=""),"?",VLOOKUP(AL5,DC27:DH36,3,FALSE))</f>
        <v>?</v>
      </c>
      <c r="AQ32" s="150"/>
      <c r="AR32" s="150"/>
      <c r="AS32" s="150"/>
      <c r="AT32" s="150"/>
      <c r="AU32" s="150"/>
      <c r="AV32" s="150"/>
      <c r="AW32" s="150"/>
      <c r="AX32" s="150"/>
      <c r="AY32" s="150"/>
      <c r="AZ32" s="150"/>
      <c r="BA32" s="150"/>
      <c r="BB32" s="150"/>
      <c r="BC32" s="35"/>
      <c r="BD32" s="35"/>
      <c r="BE32" s="35"/>
      <c r="BF32" s="35"/>
      <c r="BG32" s="36"/>
      <c r="BH32" s="65"/>
      <c r="BI32" s="340"/>
      <c r="BJ32" s="340"/>
      <c r="BK32" s="340"/>
      <c r="BL32" s="340"/>
      <c r="BM32" s="340"/>
      <c r="BN32" s="340"/>
      <c r="BO32" s="340"/>
      <c r="BP32" s="340"/>
      <c r="BQ32" s="340"/>
      <c r="BR32" s="340"/>
      <c r="BS32" s="340"/>
      <c r="BT32" s="37"/>
      <c r="BU32" s="37"/>
      <c r="BV32" s="37"/>
      <c r="BW32" s="279"/>
      <c r="BX32" s="181"/>
      <c r="BY32" s="181"/>
      <c r="BZ32" s="181"/>
      <c r="CA32" s="182"/>
      <c r="CB32" s="180"/>
      <c r="CC32" s="181"/>
      <c r="CD32" s="181"/>
      <c r="CE32" s="181"/>
      <c r="CF32" s="182"/>
      <c r="CG32" s="180"/>
      <c r="CH32" s="181"/>
      <c r="CI32" s="181"/>
      <c r="CJ32" s="181"/>
      <c r="CK32" s="187"/>
      <c r="CL32" s="405"/>
      <c r="CM32" s="406"/>
      <c r="CN32" s="406"/>
      <c r="CO32" s="407"/>
      <c r="CP32" s="37"/>
      <c r="CQ32" s="4"/>
      <c r="CR32" s="4"/>
      <c r="CW32" s="2">
        <v>6</v>
      </c>
      <c r="CX32" s="2">
        <v>6</v>
      </c>
      <c r="CY32" s="2">
        <v>6</v>
      </c>
      <c r="CZ32" s="2">
        <v>850</v>
      </c>
      <c r="DA32" s="2"/>
      <c r="DC32" s="2" t="s">
        <v>123</v>
      </c>
      <c r="DD32" s="7" t="s">
        <v>130</v>
      </c>
      <c r="DE32" s="2" t="s">
        <v>133</v>
      </c>
      <c r="DF32" s="2" t="s">
        <v>134</v>
      </c>
      <c r="DG32" s="2">
        <v>675</v>
      </c>
      <c r="DH32" s="2" t="s">
        <v>132</v>
      </c>
      <c r="DI32" s="3"/>
      <c r="DK32" s="2" t="s">
        <v>144</v>
      </c>
      <c r="DL32" s="2">
        <v>450</v>
      </c>
      <c r="DM32" s="2">
        <v>90</v>
      </c>
      <c r="DN32" s="2" t="s">
        <v>194</v>
      </c>
      <c r="DO32" s="2" t="s">
        <v>154</v>
      </c>
      <c r="DP32" s="2" t="s">
        <v>147</v>
      </c>
      <c r="DQ32" s="2" t="s">
        <v>146</v>
      </c>
      <c r="DR32" s="2" t="s">
        <v>186</v>
      </c>
    </row>
    <row r="33" spans="5:122" ht="8.15" customHeight="1" x14ac:dyDescent="0.2">
      <c r="E33" s="203"/>
      <c r="F33" s="204"/>
      <c r="G33" s="192"/>
      <c r="H33" s="193"/>
      <c r="I33" s="193"/>
      <c r="J33" s="193"/>
      <c r="K33" s="193"/>
      <c r="L33" s="194"/>
      <c r="M33" s="143"/>
      <c r="N33" s="144"/>
      <c r="O33" s="144"/>
      <c r="P33" s="144"/>
      <c r="Q33" s="144"/>
      <c r="R33" s="144"/>
      <c r="S33" s="144"/>
      <c r="T33" s="144"/>
      <c r="U33" s="144"/>
      <c r="V33" s="144"/>
      <c r="W33" s="145"/>
      <c r="X33" s="143"/>
      <c r="Y33" s="144"/>
      <c r="Z33" s="144"/>
      <c r="AA33" s="144"/>
      <c r="AB33" s="144"/>
      <c r="AC33" s="144"/>
      <c r="AD33" s="144"/>
      <c r="AE33" s="144"/>
      <c r="AF33" s="144"/>
      <c r="AG33" s="144"/>
      <c r="AH33" s="144"/>
      <c r="AI33" s="144"/>
      <c r="AJ33" s="145"/>
      <c r="AK33" s="65"/>
      <c r="AL33" s="150"/>
      <c r="AM33" s="150"/>
      <c r="AN33" s="150"/>
      <c r="AO33" s="150"/>
      <c r="AP33" s="157"/>
      <c r="AQ33" s="157"/>
      <c r="AR33" s="157"/>
      <c r="AS33" s="157"/>
      <c r="AT33" s="157"/>
      <c r="AU33" s="157"/>
      <c r="AV33" s="157"/>
      <c r="AW33" s="157"/>
      <c r="AX33" s="157"/>
      <c r="AY33" s="157"/>
      <c r="AZ33" s="157"/>
      <c r="BA33" s="157"/>
      <c r="BB33" s="157"/>
      <c r="BC33" s="35"/>
      <c r="BD33" s="35"/>
      <c r="BE33" s="35"/>
      <c r="BF33" s="35"/>
      <c r="BG33" s="36"/>
      <c r="BH33" s="65"/>
      <c r="BI33" s="341"/>
      <c r="BJ33" s="341"/>
      <c r="BK33" s="341"/>
      <c r="BL33" s="341"/>
      <c r="BM33" s="341"/>
      <c r="BN33" s="341"/>
      <c r="BO33" s="341"/>
      <c r="BP33" s="341"/>
      <c r="BQ33" s="341"/>
      <c r="BR33" s="341"/>
      <c r="BS33" s="341"/>
      <c r="BT33" s="37"/>
      <c r="BU33" s="37"/>
      <c r="BV33" s="69"/>
      <c r="BW33" s="279"/>
      <c r="BX33" s="181"/>
      <c r="BY33" s="181"/>
      <c r="BZ33" s="181"/>
      <c r="CA33" s="182"/>
      <c r="CB33" s="180"/>
      <c r="CC33" s="181"/>
      <c r="CD33" s="181"/>
      <c r="CE33" s="181"/>
      <c r="CF33" s="182"/>
      <c r="CG33" s="180"/>
      <c r="CH33" s="181"/>
      <c r="CI33" s="181"/>
      <c r="CJ33" s="181"/>
      <c r="CK33" s="187"/>
      <c r="CL33" s="405"/>
      <c r="CM33" s="406"/>
      <c r="CN33" s="406"/>
      <c r="CO33" s="407"/>
      <c r="CP33" s="37"/>
      <c r="CQ33" s="4"/>
      <c r="CR33" s="4"/>
      <c r="CW33" s="2">
        <v>7</v>
      </c>
      <c r="CX33" s="2">
        <v>7</v>
      </c>
      <c r="CY33" s="2">
        <v>7</v>
      </c>
      <c r="CZ33" s="2">
        <v>900</v>
      </c>
      <c r="DA33" s="2"/>
      <c r="DC33" s="2" t="s">
        <v>124</v>
      </c>
      <c r="DD33" s="7" t="s">
        <v>131</v>
      </c>
      <c r="DE33" s="2" t="s">
        <v>133</v>
      </c>
      <c r="DF33" s="2" t="s">
        <v>134</v>
      </c>
      <c r="DG33" s="2">
        <v>675</v>
      </c>
      <c r="DH33" s="2" t="s">
        <v>132</v>
      </c>
      <c r="DK33" s="2" t="s">
        <v>144</v>
      </c>
      <c r="DL33" s="2">
        <v>450</v>
      </c>
      <c r="DM33" s="2">
        <v>105</v>
      </c>
      <c r="DN33" s="2" t="s">
        <v>194</v>
      </c>
      <c r="DO33" s="2" t="s">
        <v>154</v>
      </c>
      <c r="DP33" s="2" t="s">
        <v>147</v>
      </c>
      <c r="DQ33" s="2" t="s">
        <v>146</v>
      </c>
      <c r="DR33" s="2" t="s">
        <v>186</v>
      </c>
    </row>
    <row r="34" spans="5:122" ht="8.15" customHeight="1" x14ac:dyDescent="0.2">
      <c r="E34" s="205"/>
      <c r="F34" s="206"/>
      <c r="G34" s="195"/>
      <c r="H34" s="196"/>
      <c r="I34" s="196"/>
      <c r="J34" s="196"/>
      <c r="K34" s="196"/>
      <c r="L34" s="197"/>
      <c r="M34" s="234"/>
      <c r="N34" s="235"/>
      <c r="O34" s="235"/>
      <c r="P34" s="235"/>
      <c r="Q34" s="235"/>
      <c r="R34" s="235"/>
      <c r="S34" s="235"/>
      <c r="T34" s="235"/>
      <c r="U34" s="235"/>
      <c r="V34" s="235"/>
      <c r="W34" s="236"/>
      <c r="X34" s="234"/>
      <c r="Y34" s="235"/>
      <c r="Z34" s="235"/>
      <c r="AA34" s="235"/>
      <c r="AB34" s="235"/>
      <c r="AC34" s="235"/>
      <c r="AD34" s="235"/>
      <c r="AE34" s="235"/>
      <c r="AF34" s="235"/>
      <c r="AG34" s="235"/>
      <c r="AH34" s="235"/>
      <c r="AI34" s="235"/>
      <c r="AJ34" s="236"/>
      <c r="AK34" s="65"/>
      <c r="AL34" s="99"/>
      <c r="AM34" s="83"/>
      <c r="AN34" s="83"/>
      <c r="AO34" s="83"/>
      <c r="AP34" s="38"/>
      <c r="AQ34" s="38"/>
      <c r="AR34" s="38"/>
      <c r="AS34" s="38"/>
      <c r="AT34" s="83"/>
      <c r="AU34" s="83"/>
      <c r="AV34" s="83"/>
      <c r="AW34" s="83"/>
      <c r="AX34" s="38"/>
      <c r="AY34" s="38"/>
      <c r="AZ34" s="38"/>
      <c r="BA34" s="38"/>
      <c r="BB34" s="38"/>
      <c r="BC34" s="35"/>
      <c r="BD34" s="35"/>
      <c r="BE34" s="35"/>
      <c r="BF34" s="35"/>
      <c r="BG34" s="36"/>
      <c r="BH34" s="104"/>
      <c r="BI34" s="83"/>
      <c r="BJ34" s="83"/>
      <c r="BK34" s="83"/>
      <c r="BL34" s="83"/>
      <c r="BM34" s="83"/>
      <c r="BN34" s="83"/>
      <c r="BO34" s="83"/>
      <c r="BP34" s="83"/>
      <c r="BQ34" s="83"/>
      <c r="BR34" s="83"/>
      <c r="BS34" s="83"/>
      <c r="BT34" s="37"/>
      <c r="BU34" s="37"/>
      <c r="BV34" s="37"/>
      <c r="BW34" s="280"/>
      <c r="BX34" s="281"/>
      <c r="BY34" s="281"/>
      <c r="BZ34" s="281"/>
      <c r="CA34" s="282"/>
      <c r="CB34" s="283"/>
      <c r="CC34" s="281"/>
      <c r="CD34" s="281"/>
      <c r="CE34" s="281"/>
      <c r="CF34" s="282"/>
      <c r="CG34" s="283"/>
      <c r="CH34" s="281"/>
      <c r="CI34" s="281"/>
      <c r="CJ34" s="281"/>
      <c r="CK34" s="284"/>
      <c r="CL34" s="408"/>
      <c r="CM34" s="409"/>
      <c r="CN34" s="409"/>
      <c r="CO34" s="410"/>
      <c r="CP34" s="37"/>
      <c r="CQ34" s="4"/>
      <c r="CR34" s="4"/>
      <c r="CW34" s="2">
        <v>8</v>
      </c>
      <c r="CX34" s="2">
        <v>8</v>
      </c>
      <c r="CY34" s="2">
        <v>8</v>
      </c>
      <c r="CZ34" s="2">
        <v>1000</v>
      </c>
      <c r="DA34" s="2"/>
      <c r="DC34" s="2"/>
      <c r="DD34" s="7"/>
      <c r="DE34" s="2"/>
      <c r="DF34" s="2"/>
      <c r="DG34" s="2"/>
      <c r="DH34" s="2"/>
      <c r="DK34" s="2" t="s">
        <v>125</v>
      </c>
      <c r="DL34" s="2">
        <v>600</v>
      </c>
      <c r="DM34" s="2">
        <v>45</v>
      </c>
      <c r="DN34" s="2" t="s">
        <v>196</v>
      </c>
      <c r="DO34" s="2" t="s">
        <v>154</v>
      </c>
      <c r="DP34" s="2" t="s">
        <v>138</v>
      </c>
      <c r="DQ34" s="2"/>
      <c r="DR34" s="2"/>
    </row>
    <row r="35" spans="5:122" ht="8.15" customHeight="1" x14ac:dyDescent="0.2">
      <c r="E35" s="201" t="s">
        <v>21</v>
      </c>
      <c r="F35" s="337"/>
      <c r="G35" s="189" t="s">
        <v>10</v>
      </c>
      <c r="H35" s="208"/>
      <c r="I35" s="208"/>
      <c r="J35" s="208"/>
      <c r="K35" s="208"/>
      <c r="L35" s="209"/>
      <c r="M35" s="394" t="s">
        <v>7</v>
      </c>
      <c r="N35" s="395"/>
      <c r="O35" s="395"/>
      <c r="P35" s="395"/>
      <c r="Q35" s="395"/>
      <c r="R35" s="395"/>
      <c r="S35" s="395"/>
      <c r="T35" s="395"/>
      <c r="U35" s="395"/>
      <c r="V35" s="395"/>
      <c r="W35" s="395"/>
      <c r="X35" s="396" t="s">
        <v>15</v>
      </c>
      <c r="Y35" s="394"/>
      <c r="Z35" s="394"/>
      <c r="AA35" s="394"/>
      <c r="AB35" s="394"/>
      <c r="AC35" s="394"/>
      <c r="AD35" s="394"/>
      <c r="AE35" s="394"/>
      <c r="AF35" s="394"/>
      <c r="AG35" s="394"/>
      <c r="AH35" s="394"/>
      <c r="AI35" s="394"/>
      <c r="AJ35" s="207"/>
      <c r="AK35" s="394" t="s">
        <v>35</v>
      </c>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5"/>
      <c r="BI35" s="395"/>
      <c r="BJ35" s="395"/>
      <c r="BK35" s="395"/>
      <c r="BL35" s="395"/>
      <c r="BM35" s="395"/>
      <c r="BN35" s="395"/>
      <c r="BO35" s="395"/>
      <c r="BP35" s="395"/>
      <c r="BQ35" s="395"/>
      <c r="BR35" s="395"/>
      <c r="BS35" s="395"/>
      <c r="BT35" s="395"/>
      <c r="BU35" s="395"/>
      <c r="BV35" s="395"/>
      <c r="BW35" s="380"/>
      <c r="BX35" s="380"/>
      <c r="BY35" s="380"/>
      <c r="BZ35" s="380"/>
      <c r="CA35" s="398"/>
      <c r="CB35" s="178" t="s">
        <v>43</v>
      </c>
      <c r="CC35" s="330"/>
      <c r="CD35" s="330"/>
      <c r="CE35" s="330"/>
      <c r="CF35" s="331"/>
      <c r="CG35" s="379"/>
      <c r="CH35" s="380"/>
      <c r="CI35" s="380"/>
      <c r="CJ35" s="380"/>
      <c r="CK35" s="380"/>
      <c r="CL35" s="383" t="s">
        <v>101</v>
      </c>
      <c r="CM35" s="384"/>
      <c r="CN35" s="384"/>
      <c r="CO35" s="385"/>
      <c r="CP35" s="37"/>
      <c r="CQ35" s="4"/>
      <c r="CR35" s="4"/>
      <c r="CW35" s="2">
        <v>9</v>
      </c>
      <c r="CX35" s="2">
        <v>9</v>
      </c>
      <c r="CY35" s="2">
        <v>9</v>
      </c>
      <c r="CZ35" s="2">
        <v>1150</v>
      </c>
      <c r="DA35" s="2"/>
      <c r="DC35" s="2"/>
      <c r="DD35" s="2"/>
      <c r="DE35" s="2"/>
      <c r="DF35" s="2"/>
      <c r="DG35" s="2"/>
      <c r="DH35" s="2"/>
      <c r="DK35" s="2" t="s">
        <v>125</v>
      </c>
      <c r="DL35" s="2">
        <v>600</v>
      </c>
      <c r="DM35" s="2">
        <v>60</v>
      </c>
      <c r="DN35" s="2" t="s">
        <v>196</v>
      </c>
      <c r="DO35" s="2" t="s">
        <v>154</v>
      </c>
      <c r="DP35" s="2" t="s">
        <v>138</v>
      </c>
      <c r="DQ35" s="2"/>
      <c r="DR35" s="2"/>
    </row>
    <row r="36" spans="5:122" ht="7.5" customHeight="1" x14ac:dyDescent="0.2">
      <c r="E36" s="332"/>
      <c r="F36" s="338"/>
      <c r="G36" s="210"/>
      <c r="H36" s="211"/>
      <c r="I36" s="211"/>
      <c r="J36" s="211"/>
      <c r="K36" s="211"/>
      <c r="L36" s="212"/>
      <c r="M36" s="364"/>
      <c r="N36" s="364"/>
      <c r="O36" s="364"/>
      <c r="P36" s="364"/>
      <c r="Q36" s="364"/>
      <c r="R36" s="364"/>
      <c r="S36" s="364"/>
      <c r="T36" s="364"/>
      <c r="U36" s="364"/>
      <c r="V36" s="364"/>
      <c r="W36" s="364"/>
      <c r="X36" s="366"/>
      <c r="Y36" s="366"/>
      <c r="Z36" s="366"/>
      <c r="AA36" s="366"/>
      <c r="AB36" s="366"/>
      <c r="AC36" s="366"/>
      <c r="AD36" s="366"/>
      <c r="AE36" s="366"/>
      <c r="AF36" s="366"/>
      <c r="AG36" s="366"/>
      <c r="AH36" s="366"/>
      <c r="AI36" s="366"/>
      <c r="AJ36" s="210"/>
      <c r="AK36" s="366"/>
      <c r="AL36" s="366"/>
      <c r="AM36" s="366"/>
      <c r="AN36" s="366"/>
      <c r="AO36" s="366"/>
      <c r="AP36" s="366"/>
      <c r="AQ36" s="366"/>
      <c r="AR36" s="366"/>
      <c r="AS36" s="366"/>
      <c r="AT36" s="366"/>
      <c r="AU36" s="366"/>
      <c r="AV36" s="366"/>
      <c r="AW36" s="366"/>
      <c r="AX36" s="366"/>
      <c r="AY36" s="366"/>
      <c r="AZ36" s="366"/>
      <c r="BA36" s="366"/>
      <c r="BB36" s="366"/>
      <c r="BC36" s="366"/>
      <c r="BD36" s="366"/>
      <c r="BE36" s="366"/>
      <c r="BF36" s="366"/>
      <c r="BG36" s="366"/>
      <c r="BH36" s="364"/>
      <c r="BI36" s="364"/>
      <c r="BJ36" s="364"/>
      <c r="BK36" s="364"/>
      <c r="BL36" s="364"/>
      <c r="BM36" s="364"/>
      <c r="BN36" s="364"/>
      <c r="BO36" s="364"/>
      <c r="BP36" s="364"/>
      <c r="BQ36" s="364"/>
      <c r="BR36" s="364"/>
      <c r="BS36" s="364"/>
      <c r="BT36" s="364"/>
      <c r="BU36" s="364"/>
      <c r="BV36" s="364"/>
      <c r="BW36" s="382"/>
      <c r="BX36" s="382"/>
      <c r="BY36" s="382"/>
      <c r="BZ36" s="382"/>
      <c r="CA36" s="399"/>
      <c r="CB36" s="314"/>
      <c r="CC36" s="314"/>
      <c r="CD36" s="314"/>
      <c r="CE36" s="314"/>
      <c r="CF36" s="333"/>
      <c r="CG36" s="381"/>
      <c r="CH36" s="382"/>
      <c r="CI36" s="382"/>
      <c r="CJ36" s="382"/>
      <c r="CK36" s="382"/>
      <c r="CL36" s="386"/>
      <c r="CM36" s="387"/>
      <c r="CN36" s="387"/>
      <c r="CO36" s="388"/>
      <c r="CP36" s="37"/>
      <c r="CQ36" s="4"/>
      <c r="CR36" s="4"/>
      <c r="CW36" s="2">
        <v>10</v>
      </c>
      <c r="CX36" s="2">
        <v>10</v>
      </c>
      <c r="CY36" s="2">
        <v>10</v>
      </c>
      <c r="CZ36" s="2"/>
      <c r="DA36" s="2"/>
      <c r="DC36" s="2"/>
      <c r="DD36" s="2"/>
      <c r="DE36" s="2"/>
      <c r="DF36" s="2"/>
      <c r="DG36" s="2"/>
      <c r="DH36" s="2"/>
      <c r="DK36" s="112" t="s">
        <v>126</v>
      </c>
      <c r="DL36" s="112">
        <v>600</v>
      </c>
      <c r="DM36" s="112">
        <v>45</v>
      </c>
      <c r="DN36" s="112" t="s">
        <v>194</v>
      </c>
      <c r="DO36" s="112" t="s">
        <v>154</v>
      </c>
      <c r="DP36" s="112" t="s">
        <v>135</v>
      </c>
      <c r="DQ36" s="112" t="s">
        <v>136</v>
      </c>
      <c r="DR36" s="112" t="s">
        <v>186</v>
      </c>
    </row>
    <row r="37" spans="5:122" ht="8.15" customHeight="1" x14ac:dyDescent="0.2">
      <c r="E37" s="332"/>
      <c r="F37" s="338"/>
      <c r="G37" s="210"/>
      <c r="H37" s="211"/>
      <c r="I37" s="211"/>
      <c r="J37" s="211"/>
      <c r="K37" s="211"/>
      <c r="L37" s="212"/>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97"/>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4"/>
      <c r="BI37" s="364"/>
      <c r="BJ37" s="364"/>
      <c r="BK37" s="364"/>
      <c r="BL37" s="364"/>
      <c r="BM37" s="364"/>
      <c r="BN37" s="364"/>
      <c r="BO37" s="364"/>
      <c r="BP37" s="364"/>
      <c r="BQ37" s="364"/>
      <c r="BR37" s="364"/>
      <c r="BS37" s="364"/>
      <c r="BT37" s="364"/>
      <c r="BU37" s="364"/>
      <c r="BV37" s="364"/>
      <c r="BW37" s="400"/>
      <c r="BX37" s="400"/>
      <c r="BY37" s="400"/>
      <c r="BZ37" s="400"/>
      <c r="CA37" s="401"/>
      <c r="CB37" s="377"/>
      <c r="CC37" s="377"/>
      <c r="CD37" s="377"/>
      <c r="CE37" s="377"/>
      <c r="CF37" s="378"/>
      <c r="CG37" s="381"/>
      <c r="CH37" s="382"/>
      <c r="CI37" s="382"/>
      <c r="CJ37" s="382"/>
      <c r="CK37" s="382"/>
      <c r="CL37" s="389"/>
      <c r="CM37" s="390"/>
      <c r="CN37" s="390"/>
      <c r="CO37" s="391"/>
      <c r="CP37" s="37"/>
      <c r="CQ37" s="4"/>
      <c r="CR37" s="4"/>
      <c r="CW37" s="2">
        <v>11</v>
      </c>
      <c r="CX37" s="2">
        <v>11</v>
      </c>
      <c r="CY37" s="2">
        <v>11</v>
      </c>
      <c r="CZ37" s="2"/>
      <c r="DA37" s="2"/>
      <c r="DK37" s="2" t="s">
        <v>126</v>
      </c>
      <c r="DL37" s="2">
        <v>600</v>
      </c>
      <c r="DM37" s="2">
        <v>60</v>
      </c>
      <c r="DN37" s="2" t="s">
        <v>194</v>
      </c>
      <c r="DO37" s="2" t="s">
        <v>154</v>
      </c>
      <c r="DP37" s="2" t="s">
        <v>135</v>
      </c>
      <c r="DQ37" s="2" t="s">
        <v>136</v>
      </c>
      <c r="DR37" s="2" t="s">
        <v>186</v>
      </c>
    </row>
    <row r="38" spans="5:122" ht="8.15" customHeight="1" x14ac:dyDescent="0.2">
      <c r="E38" s="332"/>
      <c r="F38" s="338"/>
      <c r="G38" s="210"/>
      <c r="H38" s="211"/>
      <c r="I38" s="211"/>
      <c r="J38" s="211"/>
      <c r="K38" s="211"/>
      <c r="L38" s="212"/>
      <c r="M38" s="285" t="s">
        <v>9</v>
      </c>
      <c r="N38" s="286"/>
      <c r="O38" s="286"/>
      <c r="P38" s="286"/>
      <c r="Q38" s="286"/>
      <c r="R38" s="286"/>
      <c r="S38" s="286"/>
      <c r="T38" s="286"/>
      <c r="U38" s="286"/>
      <c r="V38" s="286"/>
      <c r="W38" s="287"/>
      <c r="X38" s="289" t="s">
        <v>20</v>
      </c>
      <c r="Y38" s="286"/>
      <c r="Z38" s="286"/>
      <c r="AA38" s="286"/>
      <c r="AB38" s="286"/>
      <c r="AC38" s="286"/>
      <c r="AD38" s="286"/>
      <c r="AE38" s="286"/>
      <c r="AF38" s="286"/>
      <c r="AG38" s="286"/>
      <c r="AH38" s="286"/>
      <c r="AI38" s="286"/>
      <c r="AJ38" s="286"/>
      <c r="AK38" s="64"/>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3"/>
      <c r="BH38" s="64"/>
      <c r="BI38" s="39"/>
      <c r="BJ38" s="39"/>
      <c r="BK38" s="39"/>
      <c r="BL38" s="39"/>
      <c r="BM38" s="39"/>
      <c r="BN38" s="39"/>
      <c r="BO38" s="39"/>
      <c r="BP38" s="39"/>
      <c r="BQ38" s="39"/>
      <c r="BR38" s="39"/>
      <c r="BS38" s="39"/>
      <c r="BT38" s="39"/>
      <c r="BU38" s="39"/>
      <c r="BV38" s="40"/>
      <c r="BW38" s="392" t="str">
        <f>IF(BJ39="","",(IF(AS39&lt;=BJ39,"○","")))</f>
        <v/>
      </c>
      <c r="BX38" s="296"/>
      <c r="BY38" s="296"/>
      <c r="BZ38" s="296"/>
      <c r="CA38" s="297"/>
      <c r="CB38" s="296" t="s">
        <v>43</v>
      </c>
      <c r="CC38" s="350"/>
      <c r="CD38" s="350"/>
      <c r="CE38" s="350"/>
      <c r="CF38" s="351"/>
      <c r="CG38" s="295" t="str">
        <f>IF(BJ39="","",(IF(BJ39&lt;AS39,"○","")))</f>
        <v/>
      </c>
      <c r="CH38" s="296"/>
      <c r="CI38" s="296"/>
      <c r="CJ38" s="296"/>
      <c r="CK38" s="298"/>
      <c r="CL38" s="140" t="s">
        <v>102</v>
      </c>
      <c r="CM38" s="141"/>
      <c r="CN38" s="141"/>
      <c r="CO38" s="142"/>
      <c r="CW38" s="2">
        <v>12</v>
      </c>
      <c r="CX38" s="2">
        <v>12</v>
      </c>
      <c r="CY38" s="2">
        <v>12</v>
      </c>
      <c r="CZ38" s="2"/>
      <c r="DA38" s="2"/>
      <c r="DK38" s="2" t="s">
        <v>144</v>
      </c>
      <c r="DL38" s="2">
        <v>600</v>
      </c>
      <c r="DM38" s="2">
        <v>90</v>
      </c>
      <c r="DN38" s="2" t="s">
        <v>194</v>
      </c>
      <c r="DO38" s="2" t="s">
        <v>154</v>
      </c>
      <c r="DP38" s="2" t="s">
        <v>147</v>
      </c>
      <c r="DQ38" s="2" t="s">
        <v>146</v>
      </c>
      <c r="DR38" s="2" t="s">
        <v>186</v>
      </c>
    </row>
    <row r="39" spans="5:122" ht="8.15" customHeight="1" x14ac:dyDescent="0.2">
      <c r="E39" s="332"/>
      <c r="F39" s="338"/>
      <c r="G39" s="210"/>
      <c r="H39" s="211"/>
      <c r="I39" s="211"/>
      <c r="J39" s="211"/>
      <c r="K39" s="211"/>
      <c r="L39" s="212"/>
      <c r="M39" s="210"/>
      <c r="N39" s="211"/>
      <c r="O39" s="211"/>
      <c r="P39" s="211"/>
      <c r="Q39" s="211"/>
      <c r="R39" s="211"/>
      <c r="S39" s="211"/>
      <c r="T39" s="211"/>
      <c r="U39" s="211"/>
      <c r="V39" s="211"/>
      <c r="W39" s="212"/>
      <c r="X39" s="211"/>
      <c r="Y39" s="211"/>
      <c r="Z39" s="211"/>
      <c r="AA39" s="211"/>
      <c r="AB39" s="211"/>
      <c r="AC39" s="211"/>
      <c r="AD39" s="211"/>
      <c r="AE39" s="211"/>
      <c r="AF39" s="211"/>
      <c r="AG39" s="211"/>
      <c r="AH39" s="211"/>
      <c r="AI39" s="211"/>
      <c r="AJ39" s="211"/>
      <c r="AK39" s="65"/>
      <c r="AL39" s="37"/>
      <c r="AM39" s="37"/>
      <c r="AN39" s="200" t="s">
        <v>28</v>
      </c>
      <c r="AO39" s="375"/>
      <c r="AP39" s="375"/>
      <c r="AQ39" s="375"/>
      <c r="AR39" s="375"/>
      <c r="AS39" s="200" t="str">
        <f>IF(OR(AL5="認定番号",AL5=""),"?",VLOOKUP(AL5,DC27:DH36,5,FALSE))</f>
        <v>?</v>
      </c>
      <c r="AT39" s="200"/>
      <c r="AU39" s="200"/>
      <c r="AV39" s="200"/>
      <c r="AW39" s="200" t="s">
        <v>71</v>
      </c>
      <c r="AX39" s="200"/>
      <c r="AY39" s="200"/>
      <c r="AZ39" s="200"/>
      <c r="BA39" s="200"/>
      <c r="BB39" s="200"/>
      <c r="BC39" s="200"/>
      <c r="BD39" s="200"/>
      <c r="BE39" s="200"/>
      <c r="BF39" s="200"/>
      <c r="BG39" s="374"/>
      <c r="BH39" s="41"/>
      <c r="BI39" s="24"/>
      <c r="BJ39" s="198"/>
      <c r="BK39" s="198"/>
      <c r="BL39" s="198"/>
      <c r="BM39" s="198"/>
      <c r="BN39" s="198"/>
      <c r="BO39" s="198"/>
      <c r="BP39" s="220" t="s">
        <v>32</v>
      </c>
      <c r="BQ39" s="375"/>
      <c r="BR39" s="375"/>
      <c r="BS39" s="375"/>
      <c r="BT39" s="375"/>
      <c r="BU39" s="375"/>
      <c r="BV39" s="108"/>
      <c r="BW39" s="279"/>
      <c r="BX39" s="181"/>
      <c r="BY39" s="181"/>
      <c r="BZ39" s="181"/>
      <c r="CA39" s="182"/>
      <c r="CB39" s="314"/>
      <c r="CC39" s="314"/>
      <c r="CD39" s="314"/>
      <c r="CE39" s="314"/>
      <c r="CF39" s="333"/>
      <c r="CG39" s="180"/>
      <c r="CH39" s="181"/>
      <c r="CI39" s="181"/>
      <c r="CJ39" s="181"/>
      <c r="CK39" s="187"/>
      <c r="CL39" s="143"/>
      <c r="CM39" s="144"/>
      <c r="CN39" s="144"/>
      <c r="CO39" s="145"/>
      <c r="CW39" s="2">
        <v>13</v>
      </c>
      <c r="CX39" s="2"/>
      <c r="CY39" s="2">
        <v>13</v>
      </c>
      <c r="CZ39" s="2"/>
      <c r="DA39" s="2"/>
      <c r="DK39" s="2" t="s">
        <v>144</v>
      </c>
      <c r="DL39" s="2">
        <v>600</v>
      </c>
      <c r="DM39" s="2">
        <v>105</v>
      </c>
      <c r="DN39" s="2" t="s">
        <v>194</v>
      </c>
      <c r="DO39" s="2" t="s">
        <v>154</v>
      </c>
      <c r="DP39" s="2" t="s">
        <v>147</v>
      </c>
      <c r="DQ39" s="2" t="s">
        <v>146</v>
      </c>
      <c r="DR39" s="2" t="s">
        <v>186</v>
      </c>
    </row>
    <row r="40" spans="5:122" ht="8.15" customHeight="1" x14ac:dyDescent="0.2">
      <c r="E40" s="332"/>
      <c r="F40" s="338"/>
      <c r="G40" s="210"/>
      <c r="H40" s="211"/>
      <c r="I40" s="211"/>
      <c r="J40" s="211"/>
      <c r="K40" s="211"/>
      <c r="L40" s="212"/>
      <c r="M40" s="210"/>
      <c r="N40" s="211"/>
      <c r="O40" s="211"/>
      <c r="P40" s="211"/>
      <c r="Q40" s="211"/>
      <c r="R40" s="211"/>
      <c r="S40" s="211"/>
      <c r="T40" s="211"/>
      <c r="U40" s="211"/>
      <c r="V40" s="211"/>
      <c r="W40" s="212"/>
      <c r="X40" s="211"/>
      <c r="Y40" s="211"/>
      <c r="Z40" s="211"/>
      <c r="AA40" s="211"/>
      <c r="AB40" s="211"/>
      <c r="AC40" s="211"/>
      <c r="AD40" s="211"/>
      <c r="AE40" s="211"/>
      <c r="AF40" s="211"/>
      <c r="AG40" s="211"/>
      <c r="AH40" s="211"/>
      <c r="AI40" s="211"/>
      <c r="AJ40" s="211"/>
      <c r="AK40" s="42"/>
      <c r="AL40" s="43"/>
      <c r="AM40" s="43"/>
      <c r="AN40" s="375"/>
      <c r="AO40" s="375"/>
      <c r="AP40" s="375"/>
      <c r="AQ40" s="375"/>
      <c r="AR40" s="375"/>
      <c r="AS40" s="200"/>
      <c r="AT40" s="200"/>
      <c r="AU40" s="200"/>
      <c r="AV40" s="200"/>
      <c r="AW40" s="200"/>
      <c r="AX40" s="200"/>
      <c r="AY40" s="200"/>
      <c r="AZ40" s="200"/>
      <c r="BA40" s="200"/>
      <c r="BB40" s="200"/>
      <c r="BC40" s="200"/>
      <c r="BD40" s="200"/>
      <c r="BE40" s="200"/>
      <c r="BF40" s="200"/>
      <c r="BG40" s="374"/>
      <c r="BH40" s="41"/>
      <c r="BI40" s="24"/>
      <c r="BJ40" s="198"/>
      <c r="BK40" s="198"/>
      <c r="BL40" s="198"/>
      <c r="BM40" s="198"/>
      <c r="BN40" s="198"/>
      <c r="BO40" s="198"/>
      <c r="BP40" s="375"/>
      <c r="BQ40" s="375"/>
      <c r="BR40" s="375"/>
      <c r="BS40" s="375"/>
      <c r="BT40" s="375"/>
      <c r="BU40" s="375"/>
      <c r="BV40" s="108"/>
      <c r="BW40" s="279"/>
      <c r="BX40" s="181"/>
      <c r="BY40" s="181"/>
      <c r="BZ40" s="181"/>
      <c r="CA40" s="182"/>
      <c r="CB40" s="314"/>
      <c r="CC40" s="314"/>
      <c r="CD40" s="314"/>
      <c r="CE40" s="314"/>
      <c r="CF40" s="333"/>
      <c r="CG40" s="180"/>
      <c r="CH40" s="181"/>
      <c r="CI40" s="181"/>
      <c r="CJ40" s="181"/>
      <c r="CK40" s="187"/>
      <c r="CL40" s="143"/>
      <c r="CM40" s="144"/>
      <c r="CN40" s="144"/>
      <c r="CO40" s="145"/>
      <c r="CW40" s="2">
        <v>14</v>
      </c>
      <c r="CX40" s="2"/>
      <c r="CY40" s="2">
        <v>14</v>
      </c>
      <c r="CZ40" s="2"/>
      <c r="DA40" s="2"/>
      <c r="DK40" s="2" t="s">
        <v>148</v>
      </c>
      <c r="DL40" s="2">
        <v>850</v>
      </c>
      <c r="DM40" s="2">
        <v>45</v>
      </c>
      <c r="DN40" s="2" t="s">
        <v>194</v>
      </c>
      <c r="DO40" s="2" t="s">
        <v>154</v>
      </c>
      <c r="DP40" s="2" t="s">
        <v>150</v>
      </c>
      <c r="DQ40" s="2" t="s">
        <v>151</v>
      </c>
      <c r="DR40" s="2" t="s">
        <v>186</v>
      </c>
    </row>
    <row r="41" spans="5:122" ht="8.15" customHeight="1" x14ac:dyDescent="0.2">
      <c r="E41" s="332"/>
      <c r="F41" s="338"/>
      <c r="G41" s="210"/>
      <c r="H41" s="211"/>
      <c r="I41" s="211"/>
      <c r="J41" s="211"/>
      <c r="K41" s="211"/>
      <c r="L41" s="212"/>
      <c r="M41" s="210"/>
      <c r="N41" s="211"/>
      <c r="O41" s="211"/>
      <c r="P41" s="211"/>
      <c r="Q41" s="211"/>
      <c r="R41" s="211"/>
      <c r="S41" s="211"/>
      <c r="T41" s="211"/>
      <c r="U41" s="211"/>
      <c r="V41" s="211"/>
      <c r="W41" s="212"/>
      <c r="X41" s="211"/>
      <c r="Y41" s="211"/>
      <c r="Z41" s="211"/>
      <c r="AA41" s="211"/>
      <c r="AB41" s="211"/>
      <c r="AC41" s="211"/>
      <c r="AD41" s="211"/>
      <c r="AE41" s="211"/>
      <c r="AF41" s="211"/>
      <c r="AG41" s="211"/>
      <c r="AH41" s="211"/>
      <c r="AI41" s="211"/>
      <c r="AJ41" s="211"/>
      <c r="AK41" s="44"/>
      <c r="AL41" s="43"/>
      <c r="AM41" s="43"/>
      <c r="AN41" s="375"/>
      <c r="AO41" s="375"/>
      <c r="AP41" s="375"/>
      <c r="AQ41" s="375"/>
      <c r="AR41" s="375"/>
      <c r="AS41" s="373"/>
      <c r="AT41" s="373"/>
      <c r="AU41" s="373"/>
      <c r="AV41" s="373"/>
      <c r="AW41" s="200"/>
      <c r="AX41" s="200"/>
      <c r="AY41" s="200"/>
      <c r="AZ41" s="200"/>
      <c r="BA41" s="200"/>
      <c r="BB41" s="200"/>
      <c r="BC41" s="200"/>
      <c r="BD41" s="200"/>
      <c r="BE41" s="200"/>
      <c r="BF41" s="200"/>
      <c r="BG41" s="374"/>
      <c r="BH41" s="41"/>
      <c r="BI41" s="24"/>
      <c r="BJ41" s="199"/>
      <c r="BK41" s="199"/>
      <c r="BL41" s="199"/>
      <c r="BM41" s="199"/>
      <c r="BN41" s="199"/>
      <c r="BO41" s="199"/>
      <c r="BP41" s="375"/>
      <c r="BQ41" s="375"/>
      <c r="BR41" s="375"/>
      <c r="BS41" s="375"/>
      <c r="BT41" s="375"/>
      <c r="BU41" s="375"/>
      <c r="BV41" s="108"/>
      <c r="BW41" s="279"/>
      <c r="BX41" s="181"/>
      <c r="BY41" s="181"/>
      <c r="BZ41" s="181"/>
      <c r="CA41" s="182"/>
      <c r="CB41" s="314"/>
      <c r="CC41" s="314"/>
      <c r="CD41" s="314"/>
      <c r="CE41" s="314"/>
      <c r="CF41" s="333"/>
      <c r="CG41" s="180"/>
      <c r="CH41" s="181"/>
      <c r="CI41" s="181"/>
      <c r="CJ41" s="181"/>
      <c r="CK41" s="187"/>
      <c r="CL41" s="143"/>
      <c r="CM41" s="144"/>
      <c r="CN41" s="144"/>
      <c r="CO41" s="145"/>
      <c r="CP41" s="37"/>
      <c r="CQ41" s="4"/>
      <c r="CR41" s="4"/>
      <c r="CW41" s="2">
        <v>15</v>
      </c>
      <c r="CX41" s="2"/>
      <c r="CY41" s="2">
        <v>15</v>
      </c>
      <c r="CZ41" s="2"/>
      <c r="DA41" s="2"/>
      <c r="DK41" s="2" t="s">
        <v>148</v>
      </c>
      <c r="DL41" s="2">
        <v>850</v>
      </c>
      <c r="DM41" s="2">
        <v>60</v>
      </c>
      <c r="DN41" s="2" t="s">
        <v>194</v>
      </c>
      <c r="DO41" s="2" t="s">
        <v>154</v>
      </c>
      <c r="DP41" s="2" t="s">
        <v>150</v>
      </c>
      <c r="DQ41" s="2" t="s">
        <v>151</v>
      </c>
      <c r="DR41" s="2" t="s">
        <v>186</v>
      </c>
    </row>
    <row r="42" spans="5:122" ht="8.15" customHeight="1" x14ac:dyDescent="0.2">
      <c r="E42" s="334"/>
      <c r="F42" s="339"/>
      <c r="G42" s="213"/>
      <c r="H42" s="214"/>
      <c r="I42" s="214"/>
      <c r="J42" s="214"/>
      <c r="K42" s="214"/>
      <c r="L42" s="215"/>
      <c r="M42" s="213"/>
      <c r="N42" s="214"/>
      <c r="O42" s="214"/>
      <c r="P42" s="214"/>
      <c r="Q42" s="214"/>
      <c r="R42" s="214"/>
      <c r="S42" s="214"/>
      <c r="T42" s="214"/>
      <c r="U42" s="214"/>
      <c r="V42" s="214"/>
      <c r="W42" s="215"/>
      <c r="X42" s="214"/>
      <c r="Y42" s="214"/>
      <c r="Z42" s="214"/>
      <c r="AA42" s="214"/>
      <c r="AB42" s="214"/>
      <c r="AC42" s="214"/>
      <c r="AD42" s="214"/>
      <c r="AE42" s="214"/>
      <c r="AF42" s="214"/>
      <c r="AG42" s="214"/>
      <c r="AH42" s="214"/>
      <c r="AI42" s="214"/>
      <c r="AJ42" s="214"/>
      <c r="AK42" s="73"/>
      <c r="AL42" s="71"/>
      <c r="AM42" s="71"/>
      <c r="AN42" s="71"/>
      <c r="AO42" s="71"/>
      <c r="AP42" s="71"/>
      <c r="AQ42" s="71"/>
      <c r="AR42" s="71"/>
      <c r="AS42" s="71"/>
      <c r="AT42" s="71"/>
      <c r="AU42" s="71"/>
      <c r="AV42" s="71"/>
      <c r="AW42" s="71"/>
      <c r="AX42" s="71"/>
      <c r="AY42" s="71"/>
      <c r="AZ42" s="71"/>
      <c r="BA42" s="71"/>
      <c r="BB42" s="71"/>
      <c r="BC42" s="71"/>
      <c r="BD42" s="71"/>
      <c r="BE42" s="71"/>
      <c r="BF42" s="71"/>
      <c r="BG42" s="72"/>
      <c r="BH42" s="109"/>
      <c r="BI42" s="53"/>
      <c r="BJ42" s="53"/>
      <c r="BK42" s="53"/>
      <c r="BL42" s="376"/>
      <c r="BM42" s="376"/>
      <c r="BN42" s="376"/>
      <c r="BO42" s="376"/>
      <c r="BP42" s="376"/>
      <c r="BQ42" s="376"/>
      <c r="BR42" s="376"/>
      <c r="BS42" s="376"/>
      <c r="BT42" s="53"/>
      <c r="BU42" s="53"/>
      <c r="BV42" s="110"/>
      <c r="BW42" s="393"/>
      <c r="BX42" s="184"/>
      <c r="BY42" s="184"/>
      <c r="BZ42" s="184"/>
      <c r="CA42" s="185"/>
      <c r="CB42" s="317"/>
      <c r="CC42" s="317"/>
      <c r="CD42" s="317"/>
      <c r="CE42" s="317"/>
      <c r="CF42" s="335"/>
      <c r="CG42" s="183"/>
      <c r="CH42" s="184"/>
      <c r="CI42" s="184"/>
      <c r="CJ42" s="184"/>
      <c r="CK42" s="188"/>
      <c r="CL42" s="146"/>
      <c r="CM42" s="147"/>
      <c r="CN42" s="147"/>
      <c r="CO42" s="148"/>
      <c r="CP42" s="37"/>
      <c r="CQ42" s="4"/>
      <c r="CR42" s="4"/>
      <c r="CW42" s="2">
        <v>16</v>
      </c>
      <c r="CX42" s="2"/>
      <c r="CY42" s="2">
        <v>16</v>
      </c>
      <c r="CZ42" s="2"/>
      <c r="DA42" s="2"/>
      <c r="DJ42" s="4" t="s">
        <v>188</v>
      </c>
      <c r="DK42" s="2" t="s">
        <v>149</v>
      </c>
      <c r="DL42" s="2">
        <v>850</v>
      </c>
      <c r="DM42" s="2">
        <v>90</v>
      </c>
      <c r="DN42" s="2" t="s">
        <v>194</v>
      </c>
      <c r="DO42" s="2" t="s">
        <v>154</v>
      </c>
      <c r="DP42" s="2" t="s">
        <v>145</v>
      </c>
      <c r="DQ42" s="2" t="s">
        <v>152</v>
      </c>
      <c r="DR42" s="2" t="s">
        <v>186</v>
      </c>
    </row>
    <row r="43" spans="5:122" ht="8.15" customHeight="1" x14ac:dyDescent="0.2">
      <c r="E43" s="201" t="s">
        <v>33</v>
      </c>
      <c r="F43" s="202"/>
      <c r="G43" s="189" t="s">
        <v>11</v>
      </c>
      <c r="H43" s="190"/>
      <c r="I43" s="190"/>
      <c r="J43" s="190"/>
      <c r="K43" s="190"/>
      <c r="L43" s="191"/>
      <c r="M43" s="362" t="s">
        <v>16</v>
      </c>
      <c r="N43" s="363"/>
      <c r="O43" s="363"/>
      <c r="P43" s="363"/>
      <c r="Q43" s="363"/>
      <c r="R43" s="363"/>
      <c r="S43" s="363"/>
      <c r="T43" s="363"/>
      <c r="U43" s="363"/>
      <c r="V43" s="363"/>
      <c r="W43" s="363"/>
      <c r="X43" s="365" t="s">
        <v>37</v>
      </c>
      <c r="Y43" s="362"/>
      <c r="Z43" s="362"/>
      <c r="AA43" s="362"/>
      <c r="AB43" s="362"/>
      <c r="AC43" s="362"/>
      <c r="AD43" s="362"/>
      <c r="AE43" s="362"/>
      <c r="AF43" s="362"/>
      <c r="AG43" s="362"/>
      <c r="AH43" s="362"/>
      <c r="AI43" s="362"/>
      <c r="AJ43" s="362"/>
      <c r="AK43" s="231" t="s">
        <v>63</v>
      </c>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3"/>
      <c r="BH43" s="45"/>
      <c r="BI43" s="39"/>
      <c r="BJ43" s="46"/>
      <c r="BK43" s="46"/>
      <c r="BL43" s="46"/>
      <c r="BM43" s="46"/>
      <c r="BN43" s="46"/>
      <c r="BO43" s="46"/>
      <c r="BP43" s="46"/>
      <c r="BQ43" s="46"/>
      <c r="BR43" s="39"/>
      <c r="BS43" s="47"/>
      <c r="BT43" s="47"/>
      <c r="BU43" s="39"/>
      <c r="BV43" s="40"/>
      <c r="BW43" s="367" t="str">
        <f>IF(BJ44="","",IF(AND(50&lt;=BJ44,BJ44&lt;=70),"○",""))</f>
        <v/>
      </c>
      <c r="BX43" s="367"/>
      <c r="BY43" s="367"/>
      <c r="BZ43" s="367"/>
      <c r="CA43" s="368"/>
      <c r="CB43" s="296" t="s">
        <v>43</v>
      </c>
      <c r="CC43" s="350"/>
      <c r="CD43" s="350"/>
      <c r="CE43" s="350"/>
      <c r="CF43" s="351"/>
      <c r="CG43" s="371" t="str">
        <f>IF(BJ44="","",IF(OR(BJ44&gt;70,BJ44&lt;50),"○",""))</f>
        <v/>
      </c>
      <c r="CH43" s="367"/>
      <c r="CI43" s="367"/>
      <c r="CJ43" s="367"/>
      <c r="CK43" s="367"/>
      <c r="CL43" s="140" t="s">
        <v>102</v>
      </c>
      <c r="CM43" s="141"/>
      <c r="CN43" s="141"/>
      <c r="CO43" s="142"/>
      <c r="CP43" s="37"/>
      <c r="CQ43" s="4"/>
      <c r="CR43" s="4"/>
      <c r="CW43" s="2">
        <v>17</v>
      </c>
      <c r="CX43" s="2"/>
      <c r="CY43" s="2">
        <v>17</v>
      </c>
      <c r="CZ43" s="2"/>
      <c r="DA43" s="2"/>
      <c r="DC43" s="4" t="s">
        <v>80</v>
      </c>
      <c r="DK43" s="2" t="s">
        <v>149</v>
      </c>
      <c r="DL43" s="2">
        <v>850</v>
      </c>
      <c r="DM43" s="2">
        <v>105</v>
      </c>
      <c r="DN43" s="2" t="s">
        <v>194</v>
      </c>
      <c r="DO43" s="2" t="s">
        <v>154</v>
      </c>
      <c r="DP43" s="2" t="s">
        <v>145</v>
      </c>
      <c r="DQ43" s="2" t="s">
        <v>152</v>
      </c>
      <c r="DR43" s="2" t="s">
        <v>186</v>
      </c>
    </row>
    <row r="44" spans="5:122" ht="8.15" customHeight="1" x14ac:dyDescent="0.2">
      <c r="E44" s="203"/>
      <c r="F44" s="204"/>
      <c r="G44" s="192"/>
      <c r="H44" s="193"/>
      <c r="I44" s="193"/>
      <c r="J44" s="193"/>
      <c r="K44" s="193"/>
      <c r="L44" s="194"/>
      <c r="M44" s="364"/>
      <c r="N44" s="364"/>
      <c r="O44" s="364"/>
      <c r="P44" s="364"/>
      <c r="Q44" s="364"/>
      <c r="R44" s="364"/>
      <c r="S44" s="364"/>
      <c r="T44" s="364"/>
      <c r="U44" s="364"/>
      <c r="V44" s="364"/>
      <c r="W44" s="364"/>
      <c r="X44" s="366"/>
      <c r="Y44" s="366"/>
      <c r="Z44" s="366"/>
      <c r="AA44" s="366"/>
      <c r="AB44" s="366"/>
      <c r="AC44" s="366"/>
      <c r="AD44" s="366"/>
      <c r="AE44" s="366"/>
      <c r="AF44" s="366"/>
      <c r="AG44" s="366"/>
      <c r="AH44" s="366"/>
      <c r="AI44" s="366"/>
      <c r="AJ44" s="366"/>
      <c r="AK44" s="143"/>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5"/>
      <c r="BH44" s="42"/>
      <c r="BJ44" s="198"/>
      <c r="BK44" s="198"/>
      <c r="BL44" s="198"/>
      <c r="BM44" s="198"/>
      <c r="BN44" s="198"/>
      <c r="BO44" s="198"/>
      <c r="BP44" s="198"/>
      <c r="BQ44" s="198"/>
      <c r="BR44" s="200" t="s">
        <v>32</v>
      </c>
      <c r="BS44" s="200"/>
      <c r="BT44" s="200"/>
      <c r="BV44" s="108"/>
      <c r="BW44" s="369"/>
      <c r="BX44" s="369"/>
      <c r="BY44" s="369"/>
      <c r="BZ44" s="369"/>
      <c r="CA44" s="370"/>
      <c r="CB44" s="314"/>
      <c r="CC44" s="314"/>
      <c r="CD44" s="314"/>
      <c r="CE44" s="314"/>
      <c r="CF44" s="333"/>
      <c r="CG44" s="372"/>
      <c r="CH44" s="369"/>
      <c r="CI44" s="369"/>
      <c r="CJ44" s="369"/>
      <c r="CK44" s="369"/>
      <c r="CL44" s="143"/>
      <c r="CM44" s="144"/>
      <c r="CN44" s="144"/>
      <c r="CO44" s="145"/>
      <c r="CP44" s="37"/>
      <c r="CQ44" s="4"/>
      <c r="CR44" s="4"/>
      <c r="CW44" s="2">
        <v>18</v>
      </c>
      <c r="CX44" s="2"/>
      <c r="CY44" s="2">
        <v>18</v>
      </c>
      <c r="CZ44" s="2"/>
      <c r="DA44" s="2"/>
      <c r="DC44" s="2"/>
      <c r="DD44" s="2">
        <v>30</v>
      </c>
      <c r="DE44" s="2">
        <v>45</v>
      </c>
      <c r="DF44" s="2">
        <v>60</v>
      </c>
      <c r="DG44" s="2">
        <v>90</v>
      </c>
      <c r="DH44" s="2">
        <v>105</v>
      </c>
      <c r="DK44" s="2" t="s">
        <v>156</v>
      </c>
      <c r="DL44" s="2">
        <v>450</v>
      </c>
      <c r="DM44" s="2">
        <v>45</v>
      </c>
      <c r="DN44" s="2" t="s">
        <v>195</v>
      </c>
      <c r="DO44" s="2" t="s">
        <v>155</v>
      </c>
      <c r="DP44" s="2" t="s">
        <v>135</v>
      </c>
      <c r="DQ44" s="2" t="s">
        <v>136</v>
      </c>
      <c r="DR44" s="2" t="s">
        <v>186</v>
      </c>
    </row>
    <row r="45" spans="5:122" ht="8.15" customHeight="1" x14ac:dyDescent="0.2">
      <c r="E45" s="203"/>
      <c r="F45" s="204"/>
      <c r="G45" s="192"/>
      <c r="H45" s="193"/>
      <c r="I45" s="193"/>
      <c r="J45" s="193"/>
      <c r="K45" s="193"/>
      <c r="L45" s="194"/>
      <c r="M45" s="364"/>
      <c r="N45" s="364"/>
      <c r="O45" s="364"/>
      <c r="P45" s="364"/>
      <c r="Q45" s="364"/>
      <c r="R45" s="364"/>
      <c r="S45" s="364"/>
      <c r="T45" s="364"/>
      <c r="U45" s="364"/>
      <c r="V45" s="364"/>
      <c r="W45" s="364"/>
      <c r="X45" s="366"/>
      <c r="Y45" s="366"/>
      <c r="Z45" s="366"/>
      <c r="AA45" s="366"/>
      <c r="AB45" s="366"/>
      <c r="AC45" s="366"/>
      <c r="AD45" s="366"/>
      <c r="AE45" s="366"/>
      <c r="AF45" s="366"/>
      <c r="AG45" s="366"/>
      <c r="AH45" s="366"/>
      <c r="AI45" s="366"/>
      <c r="AJ45" s="366"/>
      <c r="AK45" s="74"/>
      <c r="AL45" s="353" t="s">
        <v>64</v>
      </c>
      <c r="AM45" s="353"/>
      <c r="AN45" s="353"/>
      <c r="AO45" s="353"/>
      <c r="AP45" s="353"/>
      <c r="AQ45" s="163" t="str">
        <f>IF(OR(AL5="認定番号",AL5=""),"?",VLOOKUP(AL5,DC27:DH36,6,FALSE))</f>
        <v>?</v>
      </c>
      <c r="AR45" s="163"/>
      <c r="AS45" s="163"/>
      <c r="AT45" s="163"/>
      <c r="AU45" s="163"/>
      <c r="AV45" s="163"/>
      <c r="AW45" s="163"/>
      <c r="AX45" s="163"/>
      <c r="AY45" s="163"/>
      <c r="AZ45" s="163"/>
      <c r="BA45" s="163"/>
      <c r="BB45" s="163"/>
      <c r="BC45" s="163" t="s">
        <v>32</v>
      </c>
      <c r="BD45" s="163"/>
      <c r="BE45" s="163"/>
      <c r="BF45" s="163"/>
      <c r="BG45" s="75"/>
      <c r="BH45" s="42"/>
      <c r="BJ45" s="199"/>
      <c r="BK45" s="199"/>
      <c r="BL45" s="199"/>
      <c r="BM45" s="199"/>
      <c r="BN45" s="199"/>
      <c r="BO45" s="199"/>
      <c r="BP45" s="199"/>
      <c r="BQ45" s="199"/>
      <c r="BR45" s="373"/>
      <c r="BS45" s="373"/>
      <c r="BT45" s="373"/>
      <c r="BV45" s="108"/>
      <c r="BW45" s="369"/>
      <c r="BX45" s="369"/>
      <c r="BY45" s="369"/>
      <c r="BZ45" s="369"/>
      <c r="CA45" s="370"/>
      <c r="CB45" s="314"/>
      <c r="CC45" s="314"/>
      <c r="CD45" s="314"/>
      <c r="CE45" s="314"/>
      <c r="CF45" s="333"/>
      <c r="CG45" s="372"/>
      <c r="CH45" s="369"/>
      <c r="CI45" s="369"/>
      <c r="CJ45" s="369"/>
      <c r="CK45" s="369"/>
      <c r="CL45" s="143"/>
      <c r="CM45" s="144"/>
      <c r="CN45" s="144"/>
      <c r="CO45" s="145"/>
      <c r="CP45" s="37"/>
      <c r="CQ45" s="4"/>
      <c r="CR45" s="4"/>
      <c r="CW45" s="2">
        <v>19</v>
      </c>
      <c r="CX45" s="2"/>
      <c r="CY45" s="2">
        <v>19</v>
      </c>
      <c r="CZ45" s="2"/>
      <c r="DA45" s="2"/>
      <c r="DC45" s="2">
        <v>320</v>
      </c>
      <c r="DD45" s="2"/>
      <c r="DE45" s="2">
        <v>520</v>
      </c>
      <c r="DF45" s="2" t="s">
        <v>67</v>
      </c>
      <c r="DG45" s="2" t="s">
        <v>67</v>
      </c>
      <c r="DH45" s="2" t="s">
        <v>67</v>
      </c>
      <c r="DK45" s="2" t="s">
        <v>156</v>
      </c>
      <c r="DL45" s="2">
        <v>450</v>
      </c>
      <c r="DM45" s="2">
        <v>60</v>
      </c>
      <c r="DN45" s="2" t="s">
        <v>195</v>
      </c>
      <c r="DO45" s="2" t="s">
        <v>155</v>
      </c>
      <c r="DP45" s="2" t="s">
        <v>135</v>
      </c>
      <c r="DQ45" s="2" t="s">
        <v>136</v>
      </c>
      <c r="DR45" s="2" t="s">
        <v>186</v>
      </c>
    </row>
    <row r="46" spans="5:122" ht="8.15" customHeight="1" x14ac:dyDescent="0.2">
      <c r="E46" s="205"/>
      <c r="F46" s="206"/>
      <c r="G46" s="195"/>
      <c r="H46" s="196"/>
      <c r="I46" s="196"/>
      <c r="J46" s="196"/>
      <c r="K46" s="196"/>
      <c r="L46" s="197"/>
      <c r="M46" s="364"/>
      <c r="N46" s="364"/>
      <c r="O46" s="364"/>
      <c r="P46" s="364"/>
      <c r="Q46" s="364"/>
      <c r="R46" s="364"/>
      <c r="S46" s="364"/>
      <c r="T46" s="364"/>
      <c r="U46" s="364"/>
      <c r="V46" s="364"/>
      <c r="W46" s="364"/>
      <c r="X46" s="366"/>
      <c r="Y46" s="366"/>
      <c r="Z46" s="366"/>
      <c r="AA46" s="366"/>
      <c r="AB46" s="366"/>
      <c r="AC46" s="366"/>
      <c r="AD46" s="366"/>
      <c r="AE46" s="366"/>
      <c r="AF46" s="366"/>
      <c r="AG46" s="366"/>
      <c r="AH46" s="366"/>
      <c r="AI46" s="366"/>
      <c r="AJ46" s="366"/>
      <c r="AK46" s="74"/>
      <c r="AL46" s="353"/>
      <c r="AM46" s="353"/>
      <c r="AN46" s="353"/>
      <c r="AO46" s="353"/>
      <c r="AP46" s="353"/>
      <c r="AQ46" s="166"/>
      <c r="AR46" s="166"/>
      <c r="AS46" s="166"/>
      <c r="AT46" s="166"/>
      <c r="AU46" s="166"/>
      <c r="AV46" s="166"/>
      <c r="AW46" s="166"/>
      <c r="AX46" s="166"/>
      <c r="AY46" s="166"/>
      <c r="AZ46" s="166"/>
      <c r="BA46" s="166"/>
      <c r="BB46" s="166"/>
      <c r="BC46" s="166"/>
      <c r="BD46" s="166"/>
      <c r="BE46" s="166"/>
      <c r="BF46" s="166"/>
      <c r="BG46" s="75"/>
      <c r="BH46" s="42"/>
      <c r="BJ46" s="85"/>
      <c r="BK46" s="85"/>
      <c r="BL46" s="85"/>
      <c r="BM46" s="85"/>
      <c r="BN46" s="85"/>
      <c r="BO46" s="85"/>
      <c r="BP46" s="85"/>
      <c r="BQ46" s="85"/>
      <c r="BR46" s="48"/>
      <c r="BS46" s="48"/>
      <c r="BT46" s="48"/>
      <c r="BV46" s="108"/>
      <c r="BW46" s="369"/>
      <c r="BX46" s="369"/>
      <c r="BY46" s="369"/>
      <c r="BZ46" s="369"/>
      <c r="CA46" s="370"/>
      <c r="CB46" s="314"/>
      <c r="CC46" s="314"/>
      <c r="CD46" s="314"/>
      <c r="CE46" s="314"/>
      <c r="CF46" s="333"/>
      <c r="CG46" s="372"/>
      <c r="CH46" s="369"/>
      <c r="CI46" s="369"/>
      <c r="CJ46" s="369"/>
      <c r="CK46" s="369"/>
      <c r="CL46" s="146"/>
      <c r="CM46" s="147"/>
      <c r="CN46" s="147"/>
      <c r="CO46" s="148"/>
      <c r="CP46" s="37"/>
      <c r="CQ46" s="4"/>
      <c r="CR46" s="4"/>
      <c r="CW46" s="2">
        <v>20</v>
      </c>
      <c r="CX46" s="2"/>
      <c r="CY46" s="2">
        <v>20</v>
      </c>
      <c r="CZ46" s="2"/>
      <c r="DA46" s="2"/>
      <c r="DC46" s="2">
        <v>450</v>
      </c>
      <c r="DD46" s="2" t="s">
        <v>67</v>
      </c>
      <c r="DE46" s="2">
        <v>520</v>
      </c>
      <c r="DF46" s="7">
        <v>700</v>
      </c>
      <c r="DG46" s="7" t="s">
        <v>67</v>
      </c>
      <c r="DH46" s="7" t="s">
        <v>67</v>
      </c>
      <c r="DK46" s="2" t="s">
        <v>144</v>
      </c>
      <c r="DL46" s="2">
        <v>450</v>
      </c>
      <c r="DM46" s="2">
        <v>90</v>
      </c>
      <c r="DN46" s="2" t="s">
        <v>195</v>
      </c>
      <c r="DO46" s="2" t="s">
        <v>155</v>
      </c>
      <c r="DP46" s="2" t="s">
        <v>147</v>
      </c>
      <c r="DQ46" s="2" t="s">
        <v>146</v>
      </c>
      <c r="DR46" s="2" t="s">
        <v>186</v>
      </c>
    </row>
    <row r="47" spans="5:122" ht="8.15" customHeight="1" x14ac:dyDescent="0.2">
      <c r="E47" s="201" t="s">
        <v>30</v>
      </c>
      <c r="F47" s="202"/>
      <c r="G47" s="207" t="s">
        <v>2</v>
      </c>
      <c r="H47" s="208"/>
      <c r="I47" s="208"/>
      <c r="J47" s="208"/>
      <c r="K47" s="208"/>
      <c r="L47" s="209"/>
      <c r="M47" s="318" t="s">
        <v>22</v>
      </c>
      <c r="N47" s="319"/>
      <c r="O47" s="319"/>
      <c r="P47" s="319"/>
      <c r="Q47" s="319"/>
      <c r="R47" s="319"/>
      <c r="S47" s="319"/>
      <c r="T47" s="319"/>
      <c r="U47" s="319"/>
      <c r="V47" s="319"/>
      <c r="W47" s="320"/>
      <c r="X47" s="318" t="s">
        <v>8</v>
      </c>
      <c r="Y47" s="319"/>
      <c r="Z47" s="319"/>
      <c r="AA47" s="319"/>
      <c r="AB47" s="319"/>
      <c r="AC47" s="319"/>
      <c r="AD47" s="319"/>
      <c r="AE47" s="319"/>
      <c r="AF47" s="319"/>
      <c r="AG47" s="319"/>
      <c r="AH47" s="319"/>
      <c r="AI47" s="319"/>
      <c r="AJ47" s="320"/>
      <c r="AK47" s="152" t="s">
        <v>36</v>
      </c>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53"/>
      <c r="BH47" s="152"/>
      <c r="BI47" s="149"/>
      <c r="BJ47" s="149"/>
      <c r="BK47" s="149"/>
      <c r="BL47" s="149"/>
      <c r="BM47" s="149"/>
      <c r="BN47" s="149"/>
      <c r="BO47" s="149"/>
      <c r="BP47" s="149"/>
      <c r="BQ47" s="149"/>
      <c r="BR47" s="149"/>
      <c r="BS47" s="149"/>
      <c r="BT47" s="149"/>
      <c r="BU47" s="149"/>
      <c r="BV47" s="153"/>
      <c r="BW47" s="344"/>
      <c r="BX47" s="345"/>
      <c r="BY47" s="345"/>
      <c r="BZ47" s="345"/>
      <c r="CA47" s="346"/>
      <c r="CB47" s="177" t="s">
        <v>43</v>
      </c>
      <c r="CC47" s="178"/>
      <c r="CD47" s="178"/>
      <c r="CE47" s="178"/>
      <c r="CF47" s="178"/>
      <c r="CG47" s="347"/>
      <c r="CH47" s="345"/>
      <c r="CI47" s="345"/>
      <c r="CJ47" s="345"/>
      <c r="CK47" s="348"/>
      <c r="CL47" s="140" t="s">
        <v>101</v>
      </c>
      <c r="CM47" s="141"/>
      <c r="CN47" s="141"/>
      <c r="CO47" s="142"/>
      <c r="CP47" s="37"/>
      <c r="CQ47" s="4"/>
      <c r="CR47" s="4"/>
      <c r="CW47" s="2">
        <v>21</v>
      </c>
      <c r="CX47" s="2"/>
      <c r="CY47" s="2">
        <v>21</v>
      </c>
      <c r="CZ47" s="2"/>
      <c r="DA47" s="2"/>
      <c r="DC47" s="2">
        <v>600</v>
      </c>
      <c r="DD47" s="2" t="s">
        <v>67</v>
      </c>
      <c r="DE47" s="2">
        <v>520</v>
      </c>
      <c r="DF47" s="7">
        <v>700</v>
      </c>
      <c r="DG47" s="7" t="s">
        <v>67</v>
      </c>
      <c r="DH47" s="7" t="s">
        <v>67</v>
      </c>
      <c r="DK47" s="2" t="s">
        <v>144</v>
      </c>
      <c r="DL47" s="2">
        <v>450</v>
      </c>
      <c r="DM47" s="2">
        <v>105</v>
      </c>
      <c r="DN47" s="2" t="s">
        <v>195</v>
      </c>
      <c r="DO47" s="2" t="s">
        <v>155</v>
      </c>
      <c r="DP47" s="2" t="s">
        <v>147</v>
      </c>
      <c r="DQ47" s="2" t="s">
        <v>146</v>
      </c>
      <c r="DR47" s="2" t="s">
        <v>186</v>
      </c>
    </row>
    <row r="48" spans="5:122" ht="8.15" customHeight="1" x14ac:dyDescent="0.2">
      <c r="E48" s="203"/>
      <c r="F48" s="204"/>
      <c r="G48" s="210"/>
      <c r="H48" s="211"/>
      <c r="I48" s="211"/>
      <c r="J48" s="211"/>
      <c r="K48" s="211"/>
      <c r="L48" s="212"/>
      <c r="M48" s="356"/>
      <c r="N48" s="357"/>
      <c r="O48" s="357"/>
      <c r="P48" s="357"/>
      <c r="Q48" s="357"/>
      <c r="R48" s="357"/>
      <c r="S48" s="357"/>
      <c r="T48" s="357"/>
      <c r="U48" s="357"/>
      <c r="V48" s="357"/>
      <c r="W48" s="358"/>
      <c r="X48" s="356"/>
      <c r="Y48" s="357"/>
      <c r="Z48" s="357"/>
      <c r="AA48" s="357"/>
      <c r="AB48" s="357"/>
      <c r="AC48" s="357"/>
      <c r="AD48" s="357"/>
      <c r="AE48" s="357"/>
      <c r="AF48" s="357"/>
      <c r="AG48" s="357"/>
      <c r="AH48" s="357"/>
      <c r="AI48" s="357"/>
      <c r="AJ48" s="358"/>
      <c r="AK48" s="299"/>
      <c r="AL48" s="268"/>
      <c r="AM48" s="268"/>
      <c r="AN48" s="268"/>
      <c r="AO48" s="268"/>
      <c r="AP48" s="268"/>
      <c r="AQ48" s="268"/>
      <c r="AR48" s="268"/>
      <c r="AS48" s="268"/>
      <c r="AT48" s="268"/>
      <c r="AU48" s="268"/>
      <c r="AV48" s="268"/>
      <c r="AW48" s="268"/>
      <c r="AX48" s="268"/>
      <c r="AY48" s="268"/>
      <c r="AZ48" s="268"/>
      <c r="BA48" s="268"/>
      <c r="BB48" s="268"/>
      <c r="BC48" s="268"/>
      <c r="BD48" s="268"/>
      <c r="BE48" s="268"/>
      <c r="BF48" s="268"/>
      <c r="BG48" s="300"/>
      <c r="BH48" s="299"/>
      <c r="BI48" s="268"/>
      <c r="BJ48" s="268"/>
      <c r="BK48" s="268"/>
      <c r="BL48" s="268"/>
      <c r="BM48" s="268"/>
      <c r="BN48" s="268"/>
      <c r="BO48" s="268"/>
      <c r="BP48" s="268"/>
      <c r="BQ48" s="268"/>
      <c r="BR48" s="268"/>
      <c r="BS48" s="268"/>
      <c r="BT48" s="268"/>
      <c r="BU48" s="268"/>
      <c r="BV48" s="300"/>
      <c r="BW48" s="261"/>
      <c r="BX48" s="262"/>
      <c r="BY48" s="262"/>
      <c r="BZ48" s="262"/>
      <c r="CA48" s="263"/>
      <c r="CB48" s="283"/>
      <c r="CC48" s="281"/>
      <c r="CD48" s="281"/>
      <c r="CE48" s="281"/>
      <c r="CF48" s="281"/>
      <c r="CG48" s="273"/>
      <c r="CH48" s="262"/>
      <c r="CI48" s="262"/>
      <c r="CJ48" s="262"/>
      <c r="CK48" s="274"/>
      <c r="CL48" s="146"/>
      <c r="CM48" s="147"/>
      <c r="CN48" s="147"/>
      <c r="CO48" s="148"/>
      <c r="CP48" s="37"/>
      <c r="CQ48" s="4"/>
      <c r="CR48" s="4"/>
      <c r="CW48" s="2">
        <v>22</v>
      </c>
      <c r="CX48" s="2"/>
      <c r="CY48" s="2">
        <v>22</v>
      </c>
      <c r="CZ48" s="2"/>
      <c r="DA48" s="2"/>
      <c r="DC48" s="2">
        <v>700</v>
      </c>
      <c r="DD48" s="2" t="s">
        <v>67</v>
      </c>
      <c r="DE48" s="2" t="s">
        <v>67</v>
      </c>
      <c r="DF48" s="7" t="s">
        <v>67</v>
      </c>
      <c r="DG48" s="7" t="s">
        <v>67</v>
      </c>
      <c r="DH48" s="7" t="s">
        <v>67</v>
      </c>
      <c r="DK48" s="2" t="s">
        <v>156</v>
      </c>
      <c r="DL48" s="2">
        <v>600</v>
      </c>
      <c r="DM48" s="2">
        <v>45</v>
      </c>
      <c r="DN48" s="2" t="s">
        <v>195</v>
      </c>
      <c r="DO48" s="2" t="s">
        <v>155</v>
      </c>
      <c r="DP48" s="2" t="s">
        <v>135</v>
      </c>
      <c r="DQ48" s="2" t="s">
        <v>136</v>
      </c>
      <c r="DR48" s="2" t="s">
        <v>186</v>
      </c>
    </row>
    <row r="49" spans="5:122" ht="8.15" customHeight="1" x14ac:dyDescent="0.2">
      <c r="E49" s="203"/>
      <c r="F49" s="204"/>
      <c r="G49" s="210"/>
      <c r="H49" s="211"/>
      <c r="I49" s="211"/>
      <c r="J49" s="211"/>
      <c r="K49" s="211"/>
      <c r="L49" s="212"/>
      <c r="M49" s="231" t="s">
        <v>12</v>
      </c>
      <c r="N49" s="232"/>
      <c r="O49" s="232"/>
      <c r="P49" s="232"/>
      <c r="Q49" s="232"/>
      <c r="R49" s="232"/>
      <c r="S49" s="232"/>
      <c r="T49" s="232"/>
      <c r="U49" s="232"/>
      <c r="V49" s="232"/>
      <c r="W49" s="233"/>
      <c r="X49" s="231" t="s">
        <v>15</v>
      </c>
      <c r="Y49" s="232"/>
      <c r="Z49" s="232"/>
      <c r="AA49" s="232"/>
      <c r="AB49" s="232"/>
      <c r="AC49" s="232"/>
      <c r="AD49" s="232"/>
      <c r="AE49" s="232"/>
      <c r="AF49" s="232"/>
      <c r="AG49" s="232"/>
      <c r="AH49" s="232"/>
      <c r="AI49" s="232"/>
      <c r="AJ49" s="233"/>
      <c r="AK49" s="231" t="s">
        <v>96</v>
      </c>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3"/>
      <c r="BH49" s="49"/>
      <c r="BI49" s="50"/>
      <c r="BJ49" s="50"/>
      <c r="BK49" s="50"/>
      <c r="BL49" s="102"/>
      <c r="BM49" s="102"/>
      <c r="BN49" s="102"/>
      <c r="BO49" s="102"/>
      <c r="BP49" s="102"/>
      <c r="BQ49" s="102"/>
      <c r="BR49" s="102"/>
      <c r="BS49" s="102"/>
      <c r="BT49" s="102"/>
      <c r="BU49" s="102"/>
      <c r="BV49" s="103"/>
      <c r="BW49" s="349" t="str">
        <f>IF(AND(CV61="",CV62=""),"",IF(AND(CV61="○",CV62="○"),"○",""))</f>
        <v/>
      </c>
      <c r="BX49" s="350"/>
      <c r="BY49" s="350"/>
      <c r="BZ49" s="350"/>
      <c r="CA49" s="351"/>
      <c r="CB49" s="295" t="s">
        <v>43</v>
      </c>
      <c r="CC49" s="296"/>
      <c r="CD49" s="296"/>
      <c r="CE49" s="296"/>
      <c r="CF49" s="297"/>
      <c r="CG49" s="354" t="str">
        <f>IF(AND(CV61="",CV62=""),"",IF(OR(CV61="×",CV62="×"),"○",""))</f>
        <v/>
      </c>
      <c r="CH49" s="350"/>
      <c r="CI49" s="350"/>
      <c r="CJ49" s="350"/>
      <c r="CK49" s="355"/>
      <c r="CL49" s="140" t="s">
        <v>104</v>
      </c>
      <c r="CM49" s="141"/>
      <c r="CN49" s="141"/>
      <c r="CO49" s="142"/>
      <c r="CP49" s="37"/>
      <c r="CQ49" s="4"/>
      <c r="CR49" s="4"/>
      <c r="CW49" s="2">
        <v>23</v>
      </c>
      <c r="CX49" s="2"/>
      <c r="CY49" s="2">
        <v>23</v>
      </c>
      <c r="CZ49" s="2"/>
      <c r="DA49" s="2"/>
      <c r="DC49" s="2">
        <v>750</v>
      </c>
      <c r="DD49" s="2" t="s">
        <v>67</v>
      </c>
      <c r="DE49" s="2" t="s">
        <v>67</v>
      </c>
      <c r="DF49" s="2" t="s">
        <v>67</v>
      </c>
      <c r="DG49" s="7" t="s">
        <v>67</v>
      </c>
      <c r="DH49" s="7" t="s">
        <v>67</v>
      </c>
      <c r="DK49" s="2" t="s">
        <v>156</v>
      </c>
      <c r="DL49" s="2">
        <v>600</v>
      </c>
      <c r="DM49" s="2">
        <v>60</v>
      </c>
      <c r="DN49" s="2" t="s">
        <v>195</v>
      </c>
      <c r="DO49" s="2" t="s">
        <v>155</v>
      </c>
      <c r="DP49" s="2" t="s">
        <v>135</v>
      </c>
      <c r="DQ49" s="2" t="s">
        <v>136</v>
      </c>
      <c r="DR49" s="2" t="s">
        <v>186</v>
      </c>
    </row>
    <row r="50" spans="5:122" ht="8.15" customHeight="1" x14ac:dyDescent="0.2">
      <c r="E50" s="203"/>
      <c r="F50" s="204"/>
      <c r="G50" s="210"/>
      <c r="H50" s="211"/>
      <c r="I50" s="211"/>
      <c r="J50" s="211"/>
      <c r="K50" s="211"/>
      <c r="L50" s="212"/>
      <c r="M50" s="143"/>
      <c r="N50" s="144"/>
      <c r="O50" s="144"/>
      <c r="P50" s="144"/>
      <c r="Q50" s="144"/>
      <c r="R50" s="144"/>
      <c r="S50" s="144"/>
      <c r="T50" s="144"/>
      <c r="U50" s="144"/>
      <c r="V50" s="144"/>
      <c r="W50" s="145"/>
      <c r="X50" s="143"/>
      <c r="Y50" s="144"/>
      <c r="Z50" s="144"/>
      <c r="AA50" s="144"/>
      <c r="AB50" s="144"/>
      <c r="AC50" s="144"/>
      <c r="AD50" s="144"/>
      <c r="AE50" s="144"/>
      <c r="AF50" s="144"/>
      <c r="AG50" s="144"/>
      <c r="AH50" s="144"/>
      <c r="AI50" s="144"/>
      <c r="AJ50" s="145"/>
      <c r="AK50" s="143"/>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5"/>
      <c r="BH50" s="352" t="s">
        <v>165</v>
      </c>
      <c r="BI50" s="353"/>
      <c r="BJ50" s="353"/>
      <c r="BK50" s="353"/>
      <c r="BL50" s="340"/>
      <c r="BM50" s="340"/>
      <c r="BN50" s="150" t="s">
        <v>79</v>
      </c>
      <c r="BO50" s="150"/>
      <c r="BP50" s="340"/>
      <c r="BQ50" s="340"/>
      <c r="BR50" s="340"/>
      <c r="BS50" s="340"/>
      <c r="BT50" s="150" t="s">
        <v>94</v>
      </c>
      <c r="BU50" s="150"/>
      <c r="BV50" s="155"/>
      <c r="BW50" s="332"/>
      <c r="BX50" s="314"/>
      <c r="BY50" s="314"/>
      <c r="BZ50" s="314"/>
      <c r="CA50" s="333"/>
      <c r="CB50" s="180"/>
      <c r="CC50" s="181"/>
      <c r="CD50" s="181"/>
      <c r="CE50" s="181"/>
      <c r="CF50" s="182"/>
      <c r="CG50" s="315"/>
      <c r="CH50" s="314"/>
      <c r="CI50" s="314"/>
      <c r="CJ50" s="314"/>
      <c r="CK50" s="338"/>
      <c r="CL50" s="143"/>
      <c r="CM50" s="144"/>
      <c r="CN50" s="144"/>
      <c r="CO50" s="145"/>
      <c r="CP50" s="37"/>
      <c r="CQ50" s="4"/>
      <c r="CR50" s="4"/>
      <c r="CW50" s="2">
        <v>24</v>
      </c>
      <c r="CX50" s="2"/>
      <c r="CY50" s="2">
        <v>24</v>
      </c>
      <c r="CZ50" s="2"/>
      <c r="DA50" s="2"/>
      <c r="DC50" s="2">
        <v>850</v>
      </c>
      <c r="DD50" s="2" t="s">
        <v>67</v>
      </c>
      <c r="DE50" s="2" t="s">
        <v>67</v>
      </c>
      <c r="DF50" s="2" t="s">
        <v>67</v>
      </c>
      <c r="DG50" s="7" t="s">
        <v>67</v>
      </c>
      <c r="DH50" s="7" t="s">
        <v>67</v>
      </c>
      <c r="DK50" s="2" t="s">
        <v>144</v>
      </c>
      <c r="DL50" s="2">
        <v>600</v>
      </c>
      <c r="DM50" s="2">
        <v>90</v>
      </c>
      <c r="DN50" s="2" t="s">
        <v>195</v>
      </c>
      <c r="DO50" s="2" t="s">
        <v>155</v>
      </c>
      <c r="DP50" s="2" t="s">
        <v>147</v>
      </c>
      <c r="DQ50" s="2" t="s">
        <v>146</v>
      </c>
      <c r="DR50" s="2" t="s">
        <v>186</v>
      </c>
    </row>
    <row r="51" spans="5:122" ht="8.15" customHeight="1" x14ac:dyDescent="0.2">
      <c r="E51" s="203"/>
      <c r="F51" s="204"/>
      <c r="G51" s="210"/>
      <c r="H51" s="211"/>
      <c r="I51" s="211"/>
      <c r="J51" s="211"/>
      <c r="K51" s="211"/>
      <c r="L51" s="212"/>
      <c r="M51" s="143"/>
      <c r="N51" s="144"/>
      <c r="O51" s="144"/>
      <c r="P51" s="144"/>
      <c r="Q51" s="144"/>
      <c r="R51" s="144"/>
      <c r="S51" s="144"/>
      <c r="T51" s="144"/>
      <c r="U51" s="144"/>
      <c r="V51" s="144"/>
      <c r="W51" s="145"/>
      <c r="X51" s="143"/>
      <c r="Y51" s="144"/>
      <c r="Z51" s="144"/>
      <c r="AA51" s="144"/>
      <c r="AB51" s="144"/>
      <c r="AC51" s="144"/>
      <c r="AD51" s="144"/>
      <c r="AE51" s="144"/>
      <c r="AF51" s="144"/>
      <c r="AG51" s="144"/>
      <c r="AH51" s="144"/>
      <c r="AI51" s="144"/>
      <c r="AJ51" s="145"/>
      <c r="AK51" s="143"/>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5"/>
      <c r="BH51" s="352"/>
      <c r="BI51" s="353"/>
      <c r="BJ51" s="353"/>
      <c r="BK51" s="353"/>
      <c r="BL51" s="341"/>
      <c r="BM51" s="341"/>
      <c r="BN51" s="150"/>
      <c r="BO51" s="150"/>
      <c r="BP51" s="341"/>
      <c r="BQ51" s="341"/>
      <c r="BR51" s="341"/>
      <c r="BS51" s="341"/>
      <c r="BT51" s="150"/>
      <c r="BU51" s="150"/>
      <c r="BV51" s="155"/>
      <c r="BW51" s="332"/>
      <c r="BX51" s="314"/>
      <c r="BY51" s="314"/>
      <c r="BZ51" s="314"/>
      <c r="CA51" s="333"/>
      <c r="CB51" s="180"/>
      <c r="CC51" s="181"/>
      <c r="CD51" s="181"/>
      <c r="CE51" s="181"/>
      <c r="CF51" s="182"/>
      <c r="CG51" s="315"/>
      <c r="CH51" s="314"/>
      <c r="CI51" s="314"/>
      <c r="CJ51" s="314"/>
      <c r="CK51" s="338"/>
      <c r="CL51" s="143"/>
      <c r="CM51" s="144"/>
      <c r="CN51" s="144"/>
      <c r="CO51" s="145"/>
      <c r="CP51" s="37"/>
      <c r="CQ51" s="4"/>
      <c r="CR51" s="4"/>
      <c r="CS51" s="2" t="s">
        <v>196</v>
      </c>
      <c r="CT51" s="2" t="e">
        <f>VLOOKUP(AW8,DC45:DH53,MATCH(AW10,DC44:DH44,0),FALSE)</f>
        <v>#N/A</v>
      </c>
      <c r="CW51" s="2">
        <v>25</v>
      </c>
      <c r="CX51" s="2"/>
      <c r="CY51" s="2">
        <v>25</v>
      </c>
      <c r="CZ51" s="2"/>
      <c r="DA51" s="2"/>
      <c r="DC51" s="2">
        <v>900</v>
      </c>
      <c r="DD51" s="2" t="s">
        <v>67</v>
      </c>
      <c r="DE51" s="2" t="s">
        <v>67</v>
      </c>
      <c r="DF51" s="2" t="s">
        <v>67</v>
      </c>
      <c r="DG51" s="7" t="s">
        <v>67</v>
      </c>
      <c r="DH51" s="7" t="s">
        <v>67</v>
      </c>
      <c r="DK51" s="2" t="s">
        <v>144</v>
      </c>
      <c r="DL51" s="2">
        <v>600</v>
      </c>
      <c r="DM51" s="2">
        <v>105</v>
      </c>
      <c r="DN51" s="2" t="s">
        <v>195</v>
      </c>
      <c r="DO51" s="2" t="s">
        <v>155</v>
      </c>
      <c r="DP51" s="2" t="s">
        <v>147</v>
      </c>
      <c r="DQ51" s="2" t="s">
        <v>146</v>
      </c>
      <c r="DR51" s="2" t="s">
        <v>186</v>
      </c>
    </row>
    <row r="52" spans="5:122" ht="8.15" customHeight="1" x14ac:dyDescent="0.2">
      <c r="E52" s="203"/>
      <c r="F52" s="204"/>
      <c r="G52" s="210"/>
      <c r="H52" s="211"/>
      <c r="I52" s="211"/>
      <c r="J52" s="211"/>
      <c r="K52" s="211"/>
      <c r="L52" s="212"/>
      <c r="M52" s="143"/>
      <c r="N52" s="144"/>
      <c r="O52" s="144"/>
      <c r="P52" s="144"/>
      <c r="Q52" s="144"/>
      <c r="R52" s="144"/>
      <c r="S52" s="144"/>
      <c r="T52" s="144"/>
      <c r="U52" s="144"/>
      <c r="V52" s="144"/>
      <c r="W52" s="145"/>
      <c r="X52" s="143"/>
      <c r="Y52" s="144"/>
      <c r="Z52" s="144"/>
      <c r="AA52" s="144"/>
      <c r="AB52" s="144"/>
      <c r="AC52" s="144"/>
      <c r="AD52" s="144"/>
      <c r="AE52" s="144"/>
      <c r="AF52" s="144"/>
      <c r="AG52" s="144"/>
      <c r="AH52" s="144"/>
      <c r="AI52" s="144"/>
      <c r="AJ52" s="145"/>
      <c r="AK52" s="143"/>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5"/>
      <c r="BH52" s="51"/>
      <c r="BI52" s="52"/>
      <c r="BJ52" s="52"/>
      <c r="BK52" s="52"/>
      <c r="BL52" s="88"/>
      <c r="BM52" s="88"/>
      <c r="BN52" s="37"/>
      <c r="BO52" s="37"/>
      <c r="BP52" s="88"/>
      <c r="BQ52" s="88"/>
      <c r="BR52" s="88"/>
      <c r="BS52" s="88"/>
      <c r="BT52" s="37"/>
      <c r="BU52" s="37"/>
      <c r="BV52" s="69"/>
      <c r="BW52" s="332"/>
      <c r="BX52" s="314"/>
      <c r="BY52" s="314"/>
      <c r="BZ52" s="314"/>
      <c r="CA52" s="333"/>
      <c r="CB52" s="180"/>
      <c r="CC52" s="181"/>
      <c r="CD52" s="181"/>
      <c r="CE52" s="181"/>
      <c r="CF52" s="182"/>
      <c r="CG52" s="315"/>
      <c r="CH52" s="314"/>
      <c r="CI52" s="314"/>
      <c r="CJ52" s="314"/>
      <c r="CK52" s="338"/>
      <c r="CL52" s="143"/>
      <c r="CM52" s="144"/>
      <c r="CN52" s="144"/>
      <c r="CO52" s="145"/>
      <c r="CP52" s="37"/>
      <c r="CQ52" s="4"/>
      <c r="CR52" s="4"/>
      <c r="CS52" s="2" t="s">
        <v>194</v>
      </c>
      <c r="CT52" s="2" t="e">
        <f>VLOOKUP(AW8,DC58:DH66,MATCH(AW10,DC57:DH57,0),FALSE)</f>
        <v>#N/A</v>
      </c>
      <c r="CW52" s="2">
        <v>26</v>
      </c>
      <c r="CX52" s="2"/>
      <c r="CY52" s="2">
        <v>26</v>
      </c>
      <c r="CZ52" s="2"/>
      <c r="DA52" s="2"/>
      <c r="DC52" s="2">
        <v>1000</v>
      </c>
      <c r="DD52" s="2" t="s">
        <v>67</v>
      </c>
      <c r="DE52" s="2" t="s">
        <v>67</v>
      </c>
      <c r="DF52" s="2" t="s">
        <v>67</v>
      </c>
      <c r="DG52" s="7" t="s">
        <v>67</v>
      </c>
      <c r="DH52" s="7" t="s">
        <v>67</v>
      </c>
      <c r="DK52" s="2" t="s">
        <v>148</v>
      </c>
      <c r="DL52" s="2">
        <v>750</v>
      </c>
      <c r="DM52" s="2">
        <v>45</v>
      </c>
      <c r="DN52" s="2" t="s">
        <v>195</v>
      </c>
      <c r="DO52" s="2" t="s">
        <v>155</v>
      </c>
      <c r="DP52" s="2" t="s">
        <v>150</v>
      </c>
      <c r="DQ52" s="2" t="s">
        <v>157</v>
      </c>
      <c r="DR52" s="2" t="s">
        <v>186</v>
      </c>
    </row>
    <row r="53" spans="5:122" ht="8.15" customHeight="1" x14ac:dyDescent="0.2">
      <c r="E53" s="203"/>
      <c r="F53" s="204"/>
      <c r="G53" s="210"/>
      <c r="H53" s="211"/>
      <c r="I53" s="211"/>
      <c r="J53" s="211"/>
      <c r="K53" s="211"/>
      <c r="L53" s="212"/>
      <c r="M53" s="143"/>
      <c r="N53" s="144"/>
      <c r="O53" s="144"/>
      <c r="P53" s="144"/>
      <c r="Q53" s="144"/>
      <c r="R53" s="144"/>
      <c r="S53" s="144"/>
      <c r="T53" s="144"/>
      <c r="U53" s="144"/>
      <c r="V53" s="144"/>
      <c r="W53" s="145"/>
      <c r="X53" s="143"/>
      <c r="Y53" s="144"/>
      <c r="Z53" s="144"/>
      <c r="AA53" s="144"/>
      <c r="AB53" s="144"/>
      <c r="AC53" s="144"/>
      <c r="AD53" s="144"/>
      <c r="AE53" s="144"/>
      <c r="AF53" s="144"/>
      <c r="AG53" s="144"/>
      <c r="AH53" s="144"/>
      <c r="AI53" s="144"/>
      <c r="AJ53" s="145"/>
      <c r="AK53" s="359" t="s">
        <v>95</v>
      </c>
      <c r="AL53" s="359"/>
      <c r="AM53" s="359"/>
      <c r="AN53" s="359"/>
      <c r="AO53" s="359"/>
      <c r="AP53" s="156"/>
      <c r="AQ53" s="361" t="s">
        <v>166</v>
      </c>
      <c r="AR53" s="361"/>
      <c r="AS53" s="361"/>
      <c r="AT53" s="361"/>
      <c r="AU53" s="361"/>
      <c r="AV53" s="361"/>
      <c r="AW53" s="361"/>
      <c r="AX53" s="150" t="s">
        <v>168</v>
      </c>
      <c r="AY53" s="150"/>
      <c r="AZ53" s="150"/>
      <c r="BA53" s="150"/>
      <c r="BB53" s="150"/>
      <c r="BC53" s="150"/>
      <c r="BD53" s="150"/>
      <c r="BE53" s="150"/>
      <c r="BF53" s="150"/>
      <c r="BG53" s="69"/>
      <c r="BH53" s="51"/>
      <c r="BI53" s="52"/>
      <c r="BJ53" s="52"/>
      <c r="BK53" s="52"/>
      <c r="BL53" s="37"/>
      <c r="BM53" s="37"/>
      <c r="BN53" s="37"/>
      <c r="BO53" s="37"/>
      <c r="BP53" s="37"/>
      <c r="BQ53" s="37"/>
      <c r="BR53" s="37"/>
      <c r="BS53" s="37"/>
      <c r="BT53" s="37"/>
      <c r="BU53" s="37"/>
      <c r="BV53" s="69"/>
      <c r="BW53" s="332"/>
      <c r="BX53" s="314"/>
      <c r="BY53" s="314"/>
      <c r="BZ53" s="314"/>
      <c r="CA53" s="333"/>
      <c r="CB53" s="180"/>
      <c r="CC53" s="181"/>
      <c r="CD53" s="181"/>
      <c r="CE53" s="181"/>
      <c r="CF53" s="182"/>
      <c r="CG53" s="315"/>
      <c r="CH53" s="314"/>
      <c r="CI53" s="314"/>
      <c r="CJ53" s="314"/>
      <c r="CK53" s="338"/>
      <c r="CL53" s="143"/>
      <c r="CM53" s="144"/>
      <c r="CN53" s="144"/>
      <c r="CO53" s="145"/>
      <c r="CP53" s="37"/>
      <c r="CQ53" s="4"/>
      <c r="CR53" s="4"/>
      <c r="CS53" s="2" t="s">
        <v>195</v>
      </c>
      <c r="CT53" s="2" t="e">
        <f>VLOOKUP(AW8,DC71:DH79,MATCH(AW10,DC70:DH70,0),FALSE)</f>
        <v>#N/A</v>
      </c>
      <c r="CW53" s="2">
        <v>27</v>
      </c>
      <c r="CX53" s="2"/>
      <c r="CY53" s="2">
        <v>27</v>
      </c>
      <c r="CZ53" s="2"/>
      <c r="DA53" s="2"/>
      <c r="DC53" s="2">
        <v>1150</v>
      </c>
      <c r="DD53" s="2" t="s">
        <v>67</v>
      </c>
      <c r="DE53" s="2" t="s">
        <v>67</v>
      </c>
      <c r="DF53" s="2" t="s">
        <v>67</v>
      </c>
      <c r="DG53" s="2" t="s">
        <v>67</v>
      </c>
      <c r="DH53" s="2" t="s">
        <v>67</v>
      </c>
      <c r="DK53" s="2" t="s">
        <v>148</v>
      </c>
      <c r="DL53" s="2">
        <v>750</v>
      </c>
      <c r="DM53" s="2">
        <v>60</v>
      </c>
      <c r="DN53" s="2" t="s">
        <v>195</v>
      </c>
      <c r="DO53" s="2" t="s">
        <v>155</v>
      </c>
      <c r="DP53" s="2" t="s">
        <v>150</v>
      </c>
      <c r="DQ53" s="2" t="s">
        <v>157</v>
      </c>
      <c r="DR53" s="2" t="s">
        <v>186</v>
      </c>
    </row>
    <row r="54" spans="5:122" ht="8.15" customHeight="1" x14ac:dyDescent="0.2">
      <c r="E54" s="203"/>
      <c r="F54" s="204"/>
      <c r="G54" s="210"/>
      <c r="H54" s="211"/>
      <c r="I54" s="211"/>
      <c r="J54" s="211"/>
      <c r="K54" s="211"/>
      <c r="L54" s="212"/>
      <c r="M54" s="143"/>
      <c r="N54" s="144"/>
      <c r="O54" s="144"/>
      <c r="P54" s="144"/>
      <c r="Q54" s="144"/>
      <c r="R54" s="144"/>
      <c r="S54" s="144"/>
      <c r="T54" s="144"/>
      <c r="U54" s="144"/>
      <c r="V54" s="144"/>
      <c r="W54" s="145"/>
      <c r="X54" s="143"/>
      <c r="Y54" s="144"/>
      <c r="Z54" s="144"/>
      <c r="AA54" s="144"/>
      <c r="AB54" s="144"/>
      <c r="AC54" s="144"/>
      <c r="AD54" s="144"/>
      <c r="AE54" s="144"/>
      <c r="AF54" s="144"/>
      <c r="AG54" s="144"/>
      <c r="AH54" s="144"/>
      <c r="AI54" s="144"/>
      <c r="AJ54" s="145"/>
      <c r="AK54" s="151"/>
      <c r="AL54" s="151"/>
      <c r="AM54" s="151"/>
      <c r="AN54" s="151"/>
      <c r="AO54" s="151"/>
      <c r="AP54" s="360"/>
      <c r="AQ54" s="361"/>
      <c r="AR54" s="361"/>
      <c r="AS54" s="361"/>
      <c r="AT54" s="361"/>
      <c r="AU54" s="361"/>
      <c r="AV54" s="361"/>
      <c r="AW54" s="361"/>
      <c r="AX54" s="150"/>
      <c r="AY54" s="150"/>
      <c r="AZ54" s="150"/>
      <c r="BA54" s="150"/>
      <c r="BB54" s="150"/>
      <c r="BC54" s="150"/>
      <c r="BD54" s="150"/>
      <c r="BE54" s="150"/>
      <c r="BF54" s="150"/>
      <c r="BG54" s="69"/>
      <c r="BH54" s="352" t="s">
        <v>175</v>
      </c>
      <c r="BI54" s="353"/>
      <c r="BJ54" s="353"/>
      <c r="BK54" s="353"/>
      <c r="BL54" s="340"/>
      <c r="BM54" s="340"/>
      <c r="BN54" s="150" t="s">
        <v>79</v>
      </c>
      <c r="BO54" s="150"/>
      <c r="BP54" s="340"/>
      <c r="BQ54" s="340"/>
      <c r="BR54" s="340"/>
      <c r="BS54" s="340"/>
      <c r="BT54" s="150" t="s">
        <v>94</v>
      </c>
      <c r="BU54" s="150"/>
      <c r="BV54" s="155"/>
      <c r="BW54" s="332"/>
      <c r="BX54" s="314"/>
      <c r="BY54" s="314"/>
      <c r="BZ54" s="314"/>
      <c r="CA54" s="333"/>
      <c r="CB54" s="180"/>
      <c r="CC54" s="181"/>
      <c r="CD54" s="181"/>
      <c r="CE54" s="181"/>
      <c r="CF54" s="182"/>
      <c r="CG54" s="315"/>
      <c r="CH54" s="314"/>
      <c r="CI54" s="314"/>
      <c r="CJ54" s="314"/>
      <c r="CK54" s="338"/>
      <c r="CL54" s="143"/>
      <c r="CM54" s="144"/>
      <c r="CN54" s="144"/>
      <c r="CO54" s="145"/>
      <c r="CP54" s="37"/>
      <c r="CQ54" s="4"/>
      <c r="CR54" s="4"/>
      <c r="CS54" s="2" t="s">
        <v>72</v>
      </c>
      <c r="CT54" s="2" t="e">
        <f>VLOOKUP(AW8,DC84:DG85,MATCH(AW10,DC83:DG83,0),FALSE)</f>
        <v>#N/A</v>
      </c>
      <c r="CW54" s="2">
        <v>28</v>
      </c>
      <c r="CX54" s="2"/>
      <c r="CY54" s="2">
        <v>28</v>
      </c>
      <c r="CZ54" s="2"/>
      <c r="DA54" s="2"/>
      <c r="DK54" s="2" t="s">
        <v>149</v>
      </c>
      <c r="DL54" s="2">
        <v>750</v>
      </c>
      <c r="DM54" s="2">
        <v>90</v>
      </c>
      <c r="DN54" s="2" t="s">
        <v>195</v>
      </c>
      <c r="DO54" s="2" t="s">
        <v>155</v>
      </c>
      <c r="DP54" s="2" t="s">
        <v>145</v>
      </c>
      <c r="DQ54" s="2" t="s">
        <v>158</v>
      </c>
      <c r="DR54" s="2" t="s">
        <v>186</v>
      </c>
    </row>
    <row r="55" spans="5:122" ht="8.15" customHeight="1" x14ac:dyDescent="0.2">
      <c r="E55" s="203"/>
      <c r="F55" s="204"/>
      <c r="G55" s="210"/>
      <c r="H55" s="211"/>
      <c r="I55" s="211"/>
      <c r="J55" s="211"/>
      <c r="K55" s="211"/>
      <c r="L55" s="212"/>
      <c r="M55" s="143"/>
      <c r="N55" s="144"/>
      <c r="O55" s="144"/>
      <c r="P55" s="144"/>
      <c r="Q55" s="144"/>
      <c r="R55" s="144"/>
      <c r="S55" s="144"/>
      <c r="T55" s="144"/>
      <c r="U55" s="144"/>
      <c r="V55" s="144"/>
      <c r="W55" s="145"/>
      <c r="X55" s="143"/>
      <c r="Y55" s="144"/>
      <c r="Z55" s="144"/>
      <c r="AA55" s="144"/>
      <c r="AB55" s="144"/>
      <c r="AC55" s="144"/>
      <c r="AD55" s="144"/>
      <c r="AE55" s="144"/>
      <c r="AF55" s="144"/>
      <c r="AG55" s="144"/>
      <c r="AH55" s="144"/>
      <c r="AI55" s="144"/>
      <c r="AJ55" s="145"/>
      <c r="AK55" s="151"/>
      <c r="AL55" s="151"/>
      <c r="AM55" s="151"/>
      <c r="AN55" s="151"/>
      <c r="AO55" s="151"/>
      <c r="AP55" s="360"/>
      <c r="AQ55" s="342" t="s">
        <v>167</v>
      </c>
      <c r="AR55" s="342"/>
      <c r="AS55" s="342"/>
      <c r="AT55" s="342"/>
      <c r="AU55" s="342"/>
      <c r="AV55" s="342"/>
      <c r="AW55" s="343"/>
      <c r="AX55" s="150" t="s">
        <v>168</v>
      </c>
      <c r="AY55" s="150"/>
      <c r="AZ55" s="150"/>
      <c r="BA55" s="150"/>
      <c r="BB55" s="150"/>
      <c r="BC55" s="150"/>
      <c r="BD55" s="150"/>
      <c r="BE55" s="150"/>
      <c r="BF55" s="150"/>
      <c r="BG55" s="69"/>
      <c r="BH55" s="352"/>
      <c r="BI55" s="353"/>
      <c r="BJ55" s="353"/>
      <c r="BK55" s="353"/>
      <c r="BL55" s="341"/>
      <c r="BM55" s="341"/>
      <c r="BN55" s="150"/>
      <c r="BO55" s="150"/>
      <c r="BP55" s="341"/>
      <c r="BQ55" s="341"/>
      <c r="BR55" s="341"/>
      <c r="BS55" s="341"/>
      <c r="BT55" s="150"/>
      <c r="BU55" s="150"/>
      <c r="BV55" s="155"/>
      <c r="BW55" s="332"/>
      <c r="BX55" s="314"/>
      <c r="BY55" s="314"/>
      <c r="BZ55" s="314"/>
      <c r="CA55" s="333"/>
      <c r="CB55" s="180"/>
      <c r="CC55" s="181"/>
      <c r="CD55" s="181"/>
      <c r="CE55" s="181"/>
      <c r="CF55" s="182"/>
      <c r="CG55" s="315"/>
      <c r="CH55" s="314"/>
      <c r="CI55" s="314"/>
      <c r="CJ55" s="314"/>
      <c r="CK55" s="338"/>
      <c r="CL55" s="143"/>
      <c r="CM55" s="144"/>
      <c r="CN55" s="144"/>
      <c r="CO55" s="145"/>
      <c r="CP55" s="37"/>
      <c r="CQ55" s="4"/>
      <c r="CR55" s="4"/>
      <c r="CS55" s="2" t="s">
        <v>193</v>
      </c>
      <c r="CT55" s="2" t="e">
        <f>VLOOKUP(AW8,DC90:DH98,MATCH(AW10,DC89:DH89,0),FALSE)</f>
        <v>#N/A</v>
      </c>
      <c r="CW55" s="2">
        <v>29</v>
      </c>
      <c r="CX55" s="2"/>
      <c r="CY55" s="2">
        <v>29</v>
      </c>
      <c r="CZ55" s="2"/>
      <c r="DA55" s="2"/>
      <c r="DK55" s="2" t="s">
        <v>149</v>
      </c>
      <c r="DL55" s="2">
        <v>750</v>
      </c>
      <c r="DM55" s="2">
        <v>105</v>
      </c>
      <c r="DN55" s="2" t="s">
        <v>195</v>
      </c>
      <c r="DO55" s="2" t="s">
        <v>155</v>
      </c>
      <c r="DP55" s="2" t="s">
        <v>145</v>
      </c>
      <c r="DQ55" s="2" t="s">
        <v>158</v>
      </c>
      <c r="DR55" s="2" t="s">
        <v>186</v>
      </c>
    </row>
    <row r="56" spans="5:122" ht="8.15" customHeight="1" x14ac:dyDescent="0.2">
      <c r="E56" s="205"/>
      <c r="F56" s="206"/>
      <c r="G56" s="213"/>
      <c r="H56" s="214"/>
      <c r="I56" s="214"/>
      <c r="J56" s="214"/>
      <c r="K56" s="214"/>
      <c r="L56" s="215"/>
      <c r="M56" s="146"/>
      <c r="N56" s="147"/>
      <c r="O56" s="147"/>
      <c r="P56" s="147"/>
      <c r="Q56" s="147"/>
      <c r="R56" s="147"/>
      <c r="S56" s="147"/>
      <c r="T56" s="147"/>
      <c r="U56" s="147"/>
      <c r="V56" s="147"/>
      <c r="W56" s="148"/>
      <c r="X56" s="146"/>
      <c r="Y56" s="147"/>
      <c r="Z56" s="147"/>
      <c r="AA56" s="147"/>
      <c r="AB56" s="147"/>
      <c r="AC56" s="147"/>
      <c r="AD56" s="147"/>
      <c r="AE56" s="147"/>
      <c r="AF56" s="147"/>
      <c r="AG56" s="147"/>
      <c r="AH56" s="147"/>
      <c r="AI56" s="147"/>
      <c r="AJ56" s="148"/>
      <c r="AK56" s="151"/>
      <c r="AL56" s="151"/>
      <c r="AM56" s="151"/>
      <c r="AN56" s="151"/>
      <c r="AO56" s="151"/>
      <c r="AP56" s="360"/>
      <c r="AQ56" s="342"/>
      <c r="AR56" s="342"/>
      <c r="AS56" s="342"/>
      <c r="AT56" s="342"/>
      <c r="AU56" s="342"/>
      <c r="AV56" s="342"/>
      <c r="AW56" s="343"/>
      <c r="AX56" s="157"/>
      <c r="AY56" s="157"/>
      <c r="AZ56" s="157"/>
      <c r="BA56" s="157"/>
      <c r="BB56" s="157"/>
      <c r="BC56" s="157"/>
      <c r="BD56" s="157"/>
      <c r="BE56" s="157"/>
      <c r="BF56" s="157"/>
      <c r="BG56" s="91"/>
      <c r="BH56" s="89"/>
      <c r="BI56" s="90"/>
      <c r="BJ56" s="90"/>
      <c r="BK56" s="90"/>
      <c r="BL56" s="90"/>
      <c r="BM56" s="90"/>
      <c r="BN56" s="90"/>
      <c r="BO56" s="90"/>
      <c r="BP56" s="90"/>
      <c r="BQ56" s="90"/>
      <c r="BR56" s="90"/>
      <c r="BS56" s="90"/>
      <c r="BT56" s="90"/>
      <c r="BU56" s="53"/>
      <c r="BV56" s="53"/>
      <c r="BW56" s="334"/>
      <c r="BX56" s="317"/>
      <c r="BY56" s="317"/>
      <c r="BZ56" s="317"/>
      <c r="CA56" s="335"/>
      <c r="CB56" s="183"/>
      <c r="CC56" s="184"/>
      <c r="CD56" s="184"/>
      <c r="CE56" s="184"/>
      <c r="CF56" s="185"/>
      <c r="CG56" s="316"/>
      <c r="CH56" s="317"/>
      <c r="CI56" s="317"/>
      <c r="CJ56" s="317"/>
      <c r="CK56" s="339"/>
      <c r="CL56" s="146"/>
      <c r="CM56" s="147"/>
      <c r="CN56" s="147"/>
      <c r="CO56" s="148"/>
      <c r="CP56" s="37"/>
      <c r="CQ56" s="4"/>
      <c r="CR56" s="4"/>
      <c r="CS56" s="2" t="s">
        <v>73</v>
      </c>
      <c r="CT56" s="2" t="e">
        <f>VLOOKUP(AW8,DC103:DG104,MATCH(AW10,DC102:DG102,0),FALSE)</f>
        <v>#N/A</v>
      </c>
      <c r="CW56" s="2">
        <v>30</v>
      </c>
      <c r="CX56" s="2"/>
      <c r="CY56" s="2">
        <v>30</v>
      </c>
      <c r="CZ56" s="2"/>
      <c r="DA56" s="2"/>
      <c r="DC56" s="4" t="s">
        <v>190</v>
      </c>
      <c r="DK56" s="112" t="s">
        <v>159</v>
      </c>
      <c r="DL56" s="112">
        <v>750</v>
      </c>
      <c r="DM56" s="112">
        <v>45</v>
      </c>
      <c r="DN56" s="112" t="s">
        <v>193</v>
      </c>
      <c r="DO56" s="112" t="s">
        <v>155</v>
      </c>
      <c r="DP56" s="112" t="s">
        <v>140</v>
      </c>
      <c r="DQ56" s="112"/>
      <c r="DR56" s="112"/>
    </row>
    <row r="57" spans="5:122" ht="8.15" customHeight="1" x14ac:dyDescent="0.2">
      <c r="E57" s="201" t="s">
        <v>31</v>
      </c>
      <c r="F57" s="202"/>
      <c r="G57" s="207" t="s">
        <v>173</v>
      </c>
      <c r="H57" s="208"/>
      <c r="I57" s="208"/>
      <c r="J57" s="208"/>
      <c r="K57" s="208"/>
      <c r="L57" s="209"/>
      <c r="M57" s="140" t="s">
        <v>143</v>
      </c>
      <c r="N57" s="141"/>
      <c r="O57" s="141"/>
      <c r="P57" s="141"/>
      <c r="Q57" s="141"/>
      <c r="R57" s="141"/>
      <c r="S57" s="141"/>
      <c r="T57" s="141"/>
      <c r="U57" s="141"/>
      <c r="V57" s="141"/>
      <c r="W57" s="142"/>
      <c r="X57" s="140" t="s">
        <v>170</v>
      </c>
      <c r="Y57" s="141"/>
      <c r="Z57" s="141"/>
      <c r="AA57" s="141"/>
      <c r="AB57" s="141"/>
      <c r="AC57" s="141"/>
      <c r="AD57" s="141"/>
      <c r="AE57" s="141"/>
      <c r="AF57" s="141"/>
      <c r="AG57" s="141"/>
      <c r="AH57" s="141"/>
      <c r="AI57" s="141"/>
      <c r="AJ57" s="142"/>
      <c r="AK57" s="318" t="s">
        <v>171</v>
      </c>
      <c r="AL57" s="319"/>
      <c r="AM57" s="319"/>
      <c r="AN57" s="319"/>
      <c r="AO57" s="319"/>
      <c r="AP57" s="319"/>
      <c r="AQ57" s="319"/>
      <c r="AR57" s="319"/>
      <c r="AS57" s="319"/>
      <c r="AT57" s="319"/>
      <c r="AU57" s="319"/>
      <c r="AV57" s="319"/>
      <c r="AW57" s="319"/>
      <c r="AX57" s="319"/>
      <c r="AY57" s="319"/>
      <c r="AZ57" s="319"/>
      <c r="BA57" s="319"/>
      <c r="BB57" s="319"/>
      <c r="BC57" s="319"/>
      <c r="BD57" s="319"/>
      <c r="BE57" s="319"/>
      <c r="BF57" s="319"/>
      <c r="BG57" s="320"/>
      <c r="BH57" s="152" t="s">
        <v>172</v>
      </c>
      <c r="BI57" s="149"/>
      <c r="BJ57" s="149"/>
      <c r="BK57" s="149"/>
      <c r="BL57" s="149"/>
      <c r="BM57" s="149"/>
      <c r="BN57" s="149"/>
      <c r="BO57" s="149"/>
      <c r="BP57" s="149"/>
      <c r="BQ57" s="149"/>
      <c r="BR57" s="149"/>
      <c r="BS57" s="149"/>
      <c r="BT57" s="149"/>
      <c r="BU57" s="149"/>
      <c r="BV57" s="153"/>
      <c r="BW57" s="329" t="str">
        <f>IF(OR(AL5="認定番号",BI60=""),"",IF(OR(AP60=BI60),"○",""))</f>
        <v/>
      </c>
      <c r="BX57" s="330"/>
      <c r="BY57" s="330"/>
      <c r="BZ57" s="330"/>
      <c r="CA57" s="331"/>
      <c r="CB57" s="177" t="s">
        <v>43</v>
      </c>
      <c r="CC57" s="178"/>
      <c r="CD57" s="178"/>
      <c r="CE57" s="178"/>
      <c r="CF57" s="179"/>
      <c r="CG57" s="336" t="str">
        <f>IF(OR(AL5="認定番号",BI60=""),"",IF(NOT(AP60=BI60),"○",""))</f>
        <v/>
      </c>
      <c r="CH57" s="330"/>
      <c r="CI57" s="330"/>
      <c r="CJ57" s="330"/>
      <c r="CK57" s="337"/>
      <c r="CL57" s="140" t="s">
        <v>174</v>
      </c>
      <c r="CM57" s="141"/>
      <c r="CN57" s="141"/>
      <c r="CO57" s="142"/>
      <c r="CP57" s="37"/>
      <c r="CQ57" s="4"/>
      <c r="CR57" s="4"/>
      <c r="CS57" s="2"/>
      <c r="CT57" s="2"/>
      <c r="CW57" s="2">
        <v>31</v>
      </c>
      <c r="CX57" s="2"/>
      <c r="CY57" s="2">
        <v>31</v>
      </c>
      <c r="CZ57" s="2"/>
      <c r="DA57" s="2"/>
      <c r="DC57" s="2"/>
      <c r="DD57" s="2">
        <v>30</v>
      </c>
      <c r="DE57" s="2">
        <v>45</v>
      </c>
      <c r="DF57" s="2">
        <v>60</v>
      </c>
      <c r="DG57" s="2">
        <v>90</v>
      </c>
      <c r="DH57" s="2">
        <v>105</v>
      </c>
      <c r="DK57" s="112" t="s">
        <v>159</v>
      </c>
      <c r="DL57" s="112">
        <v>750</v>
      </c>
      <c r="DM57" s="112">
        <v>60</v>
      </c>
      <c r="DN57" s="112" t="s">
        <v>193</v>
      </c>
      <c r="DO57" s="112" t="s">
        <v>155</v>
      </c>
      <c r="DP57" s="112" t="s">
        <v>140</v>
      </c>
      <c r="DQ57" s="112"/>
      <c r="DR57" s="112"/>
    </row>
    <row r="58" spans="5:122" ht="8.15" customHeight="1" x14ac:dyDescent="0.2">
      <c r="E58" s="203"/>
      <c r="F58" s="204"/>
      <c r="G58" s="210"/>
      <c r="H58" s="211"/>
      <c r="I58" s="211"/>
      <c r="J58" s="211"/>
      <c r="K58" s="211"/>
      <c r="L58" s="212"/>
      <c r="M58" s="143"/>
      <c r="N58" s="144"/>
      <c r="O58" s="144"/>
      <c r="P58" s="144"/>
      <c r="Q58" s="144"/>
      <c r="R58" s="144"/>
      <c r="S58" s="144"/>
      <c r="T58" s="144"/>
      <c r="U58" s="144"/>
      <c r="V58" s="144"/>
      <c r="W58" s="145"/>
      <c r="X58" s="143"/>
      <c r="Y58" s="144"/>
      <c r="Z58" s="144"/>
      <c r="AA58" s="144"/>
      <c r="AB58" s="144"/>
      <c r="AC58" s="144"/>
      <c r="AD58" s="144"/>
      <c r="AE58" s="144"/>
      <c r="AF58" s="144"/>
      <c r="AG58" s="144"/>
      <c r="AH58" s="144"/>
      <c r="AI58" s="144"/>
      <c r="AJ58" s="145"/>
      <c r="AK58" s="321"/>
      <c r="AL58" s="322"/>
      <c r="AM58" s="322"/>
      <c r="AN58" s="322"/>
      <c r="AO58" s="322"/>
      <c r="AP58" s="322"/>
      <c r="AQ58" s="322"/>
      <c r="AR58" s="322"/>
      <c r="AS58" s="322"/>
      <c r="AT58" s="322"/>
      <c r="AU58" s="322"/>
      <c r="AV58" s="322"/>
      <c r="AW58" s="322"/>
      <c r="AX58" s="322"/>
      <c r="AY58" s="322"/>
      <c r="AZ58" s="322"/>
      <c r="BA58" s="322"/>
      <c r="BB58" s="322"/>
      <c r="BC58" s="322"/>
      <c r="BD58" s="322"/>
      <c r="BE58" s="322"/>
      <c r="BF58" s="322"/>
      <c r="BG58" s="323"/>
      <c r="BH58" s="154"/>
      <c r="BI58" s="150"/>
      <c r="BJ58" s="150"/>
      <c r="BK58" s="150"/>
      <c r="BL58" s="150"/>
      <c r="BM58" s="150"/>
      <c r="BN58" s="150"/>
      <c r="BO58" s="150"/>
      <c r="BP58" s="150"/>
      <c r="BQ58" s="150"/>
      <c r="BR58" s="150"/>
      <c r="BS58" s="150"/>
      <c r="BT58" s="150"/>
      <c r="BU58" s="150"/>
      <c r="BV58" s="155"/>
      <c r="BW58" s="332"/>
      <c r="BX58" s="314"/>
      <c r="BY58" s="314"/>
      <c r="BZ58" s="314"/>
      <c r="CA58" s="333"/>
      <c r="CB58" s="180"/>
      <c r="CC58" s="181"/>
      <c r="CD58" s="181"/>
      <c r="CE58" s="181"/>
      <c r="CF58" s="182"/>
      <c r="CG58" s="315"/>
      <c r="CH58" s="314"/>
      <c r="CI58" s="314"/>
      <c r="CJ58" s="314"/>
      <c r="CK58" s="338"/>
      <c r="CL58" s="143"/>
      <c r="CM58" s="144"/>
      <c r="CN58" s="144"/>
      <c r="CO58" s="145"/>
      <c r="CP58" s="37"/>
      <c r="CQ58" s="4"/>
      <c r="CR58" s="4"/>
      <c r="CW58" s="2">
        <v>32</v>
      </c>
      <c r="CX58" s="2"/>
      <c r="CY58" s="2"/>
      <c r="CZ58" s="2"/>
      <c r="DA58" s="2"/>
      <c r="DC58" s="2">
        <v>320</v>
      </c>
      <c r="DD58" s="2" t="s">
        <v>67</v>
      </c>
      <c r="DE58" s="2" t="s">
        <v>67</v>
      </c>
      <c r="DF58" s="2" t="s">
        <v>67</v>
      </c>
      <c r="DG58" s="2" t="s">
        <v>67</v>
      </c>
      <c r="DH58" s="2" t="s">
        <v>67</v>
      </c>
      <c r="DK58" s="112" t="s">
        <v>159</v>
      </c>
      <c r="DL58" s="112">
        <v>750</v>
      </c>
      <c r="DM58" s="112">
        <v>90</v>
      </c>
      <c r="DN58" s="112" t="s">
        <v>193</v>
      </c>
      <c r="DO58" s="112" t="s">
        <v>155</v>
      </c>
      <c r="DP58" s="112" t="s">
        <v>139</v>
      </c>
      <c r="DQ58" s="112"/>
      <c r="DR58" s="112"/>
    </row>
    <row r="59" spans="5:122" ht="8.15" customHeight="1" x14ac:dyDescent="0.2">
      <c r="E59" s="203"/>
      <c r="F59" s="204"/>
      <c r="G59" s="210"/>
      <c r="H59" s="211"/>
      <c r="I59" s="211"/>
      <c r="J59" s="211"/>
      <c r="K59" s="211"/>
      <c r="L59" s="212"/>
      <c r="M59" s="143"/>
      <c r="N59" s="144"/>
      <c r="O59" s="144"/>
      <c r="P59" s="144"/>
      <c r="Q59" s="144"/>
      <c r="R59" s="144"/>
      <c r="S59" s="144"/>
      <c r="T59" s="144"/>
      <c r="U59" s="144"/>
      <c r="V59" s="144"/>
      <c r="W59" s="145"/>
      <c r="X59" s="143"/>
      <c r="Y59" s="144"/>
      <c r="Z59" s="144"/>
      <c r="AA59" s="144"/>
      <c r="AB59" s="144"/>
      <c r="AC59" s="144"/>
      <c r="AD59" s="144"/>
      <c r="AE59" s="144"/>
      <c r="AF59" s="144"/>
      <c r="AG59" s="144"/>
      <c r="AH59" s="144"/>
      <c r="AI59" s="144"/>
      <c r="AJ59" s="145"/>
      <c r="AK59" s="106"/>
      <c r="AL59" s="87"/>
      <c r="AM59" s="87"/>
      <c r="AN59" s="87"/>
      <c r="AO59" s="87"/>
      <c r="AP59" s="87"/>
      <c r="AQ59" s="87"/>
      <c r="AR59" s="87"/>
      <c r="AS59" s="87"/>
      <c r="AT59" s="87"/>
      <c r="AU59" s="87"/>
      <c r="AV59" s="87"/>
      <c r="AW59" s="87"/>
      <c r="AX59" s="87"/>
      <c r="AY59" s="87"/>
      <c r="AZ59" s="87"/>
      <c r="BA59" s="87"/>
      <c r="BB59" s="87"/>
      <c r="BC59" s="87"/>
      <c r="BD59" s="87"/>
      <c r="BE59" s="87"/>
      <c r="BF59" s="87"/>
      <c r="BG59" s="107"/>
      <c r="BH59" s="65"/>
      <c r="BI59" s="37"/>
      <c r="BJ59" s="37"/>
      <c r="BK59" s="37"/>
      <c r="BL59" s="37"/>
      <c r="BM59" s="37"/>
      <c r="BN59" s="37"/>
      <c r="BO59" s="37"/>
      <c r="BP59" s="37"/>
      <c r="BQ59" s="37"/>
      <c r="BR59" s="37"/>
      <c r="BS59" s="37"/>
      <c r="BT59" s="37"/>
      <c r="BU59" s="37"/>
      <c r="BV59" s="69"/>
      <c r="BW59" s="332"/>
      <c r="BX59" s="314"/>
      <c r="BY59" s="314"/>
      <c r="BZ59" s="314"/>
      <c r="CA59" s="333"/>
      <c r="CB59" s="180"/>
      <c r="CC59" s="181"/>
      <c r="CD59" s="181"/>
      <c r="CE59" s="181"/>
      <c r="CF59" s="182"/>
      <c r="CG59" s="315"/>
      <c r="CH59" s="314"/>
      <c r="CI59" s="314"/>
      <c r="CJ59" s="314"/>
      <c r="CK59" s="338"/>
      <c r="CL59" s="143"/>
      <c r="CM59" s="144"/>
      <c r="CN59" s="144"/>
      <c r="CO59" s="145"/>
      <c r="CP59" s="37"/>
      <c r="CQ59" s="4"/>
      <c r="CR59" s="4"/>
      <c r="CW59" s="2">
        <v>33</v>
      </c>
      <c r="CX59" s="2"/>
      <c r="CY59" s="2"/>
      <c r="CZ59" s="2"/>
      <c r="DA59" s="2"/>
      <c r="DC59" s="2">
        <v>450</v>
      </c>
      <c r="DD59" s="2" t="s">
        <v>67</v>
      </c>
      <c r="DE59" s="2">
        <v>520</v>
      </c>
      <c r="DF59" s="7">
        <v>700</v>
      </c>
      <c r="DG59" s="7">
        <v>1350</v>
      </c>
      <c r="DH59" s="7">
        <v>1910</v>
      </c>
      <c r="DK59" s="112" t="s">
        <v>159</v>
      </c>
      <c r="DL59" s="112">
        <v>750</v>
      </c>
      <c r="DM59" s="112">
        <v>105</v>
      </c>
      <c r="DN59" s="112" t="s">
        <v>193</v>
      </c>
      <c r="DO59" s="112" t="s">
        <v>155</v>
      </c>
      <c r="DP59" s="112" t="s">
        <v>139</v>
      </c>
      <c r="DQ59" s="112"/>
      <c r="DR59" s="112"/>
    </row>
    <row r="60" spans="5:122" ht="8.15" customHeight="1" x14ac:dyDescent="0.2">
      <c r="E60" s="203"/>
      <c r="F60" s="204"/>
      <c r="G60" s="210"/>
      <c r="H60" s="211"/>
      <c r="I60" s="211"/>
      <c r="J60" s="211"/>
      <c r="K60" s="211"/>
      <c r="L60" s="212"/>
      <c r="M60" s="143"/>
      <c r="N60" s="144"/>
      <c r="O60" s="144"/>
      <c r="P60" s="144"/>
      <c r="Q60" s="144"/>
      <c r="R60" s="144"/>
      <c r="S60" s="144"/>
      <c r="T60" s="144"/>
      <c r="U60" s="144"/>
      <c r="V60" s="144"/>
      <c r="W60" s="145"/>
      <c r="X60" s="143"/>
      <c r="Y60" s="144"/>
      <c r="Z60" s="144"/>
      <c r="AA60" s="144"/>
      <c r="AB60" s="144"/>
      <c r="AC60" s="144"/>
      <c r="AD60" s="144"/>
      <c r="AE60" s="144"/>
      <c r="AF60" s="144"/>
      <c r="AG60" s="144"/>
      <c r="AH60" s="144"/>
      <c r="AI60" s="144"/>
      <c r="AJ60" s="145"/>
      <c r="AK60" s="106"/>
      <c r="AL60" s="150" t="s">
        <v>62</v>
      </c>
      <c r="AM60" s="150"/>
      <c r="AN60" s="150"/>
      <c r="AO60" s="150"/>
      <c r="AP60" s="150" t="str">
        <f>IF(OR(AL5="認定番号",AL5=""),"?",IF(DP104=0,"",DP104))</f>
        <v>?</v>
      </c>
      <c r="AQ60" s="150"/>
      <c r="AR60" s="150"/>
      <c r="AS60" s="150"/>
      <c r="AT60" s="150"/>
      <c r="AU60" s="150"/>
      <c r="AV60" s="150"/>
      <c r="AW60" s="150"/>
      <c r="AX60" s="150"/>
      <c r="AY60" s="150"/>
      <c r="AZ60" s="150"/>
      <c r="BA60" s="150"/>
      <c r="BB60" s="150"/>
      <c r="BC60" s="87"/>
      <c r="BD60" s="87"/>
      <c r="BE60" s="87"/>
      <c r="BF60" s="87"/>
      <c r="BG60" s="107"/>
      <c r="BH60" s="65"/>
      <c r="BI60" s="340"/>
      <c r="BJ60" s="340"/>
      <c r="BK60" s="340"/>
      <c r="BL60" s="340"/>
      <c r="BM60" s="340"/>
      <c r="BN60" s="340"/>
      <c r="BO60" s="340"/>
      <c r="BP60" s="340"/>
      <c r="BQ60" s="340"/>
      <c r="BR60" s="340"/>
      <c r="BS60" s="340"/>
      <c r="BT60" s="340"/>
      <c r="BU60" s="37"/>
      <c r="BV60" s="69"/>
      <c r="BW60" s="332"/>
      <c r="BX60" s="314"/>
      <c r="BY60" s="314"/>
      <c r="BZ60" s="314"/>
      <c r="CA60" s="333"/>
      <c r="CB60" s="180"/>
      <c r="CC60" s="181"/>
      <c r="CD60" s="181"/>
      <c r="CE60" s="181"/>
      <c r="CF60" s="182"/>
      <c r="CG60" s="315"/>
      <c r="CH60" s="314"/>
      <c r="CI60" s="314"/>
      <c r="CJ60" s="314"/>
      <c r="CK60" s="338"/>
      <c r="CL60" s="143"/>
      <c r="CM60" s="144"/>
      <c r="CN60" s="144"/>
      <c r="CO60" s="145"/>
      <c r="CP60" s="37"/>
      <c r="CQ60" s="4"/>
      <c r="CR60" s="4"/>
      <c r="CS60" s="2"/>
      <c r="CT60" s="2" t="s">
        <v>79</v>
      </c>
      <c r="CU60" s="2" t="s">
        <v>97</v>
      </c>
      <c r="CV60" s="2" t="s">
        <v>98</v>
      </c>
      <c r="DC60" s="2">
        <v>600</v>
      </c>
      <c r="DD60" s="2" t="s">
        <v>67</v>
      </c>
      <c r="DE60" s="2">
        <v>520</v>
      </c>
      <c r="DF60" s="7">
        <v>700</v>
      </c>
      <c r="DG60" s="7">
        <v>1350</v>
      </c>
      <c r="DH60" s="7">
        <v>1910</v>
      </c>
      <c r="DK60" s="2" t="s">
        <v>159</v>
      </c>
      <c r="DL60" s="2">
        <v>900</v>
      </c>
      <c r="DM60" s="2">
        <v>45</v>
      </c>
      <c r="DN60" s="2" t="s">
        <v>193</v>
      </c>
      <c r="DO60" s="2" t="s">
        <v>155</v>
      </c>
      <c r="DP60" s="2" t="s">
        <v>140</v>
      </c>
      <c r="DQ60" s="2"/>
      <c r="DR60" s="2"/>
    </row>
    <row r="61" spans="5:122" ht="8.15" customHeight="1" x14ac:dyDescent="0.2">
      <c r="E61" s="203"/>
      <c r="F61" s="204"/>
      <c r="G61" s="210"/>
      <c r="H61" s="211"/>
      <c r="I61" s="211"/>
      <c r="J61" s="211"/>
      <c r="K61" s="211"/>
      <c r="L61" s="212"/>
      <c r="M61" s="143"/>
      <c r="N61" s="144"/>
      <c r="O61" s="144"/>
      <c r="P61" s="144"/>
      <c r="Q61" s="144"/>
      <c r="R61" s="144"/>
      <c r="S61" s="144"/>
      <c r="T61" s="144"/>
      <c r="U61" s="144"/>
      <c r="V61" s="144"/>
      <c r="W61" s="145"/>
      <c r="X61" s="143"/>
      <c r="Y61" s="144"/>
      <c r="Z61" s="144"/>
      <c r="AA61" s="144"/>
      <c r="AB61" s="144"/>
      <c r="AC61" s="144"/>
      <c r="AD61" s="144"/>
      <c r="AE61" s="144"/>
      <c r="AF61" s="144"/>
      <c r="AG61" s="144"/>
      <c r="AH61" s="144"/>
      <c r="AI61" s="144"/>
      <c r="AJ61" s="145"/>
      <c r="AK61" s="92"/>
      <c r="AL61" s="150"/>
      <c r="AM61" s="150"/>
      <c r="AN61" s="150"/>
      <c r="AO61" s="150"/>
      <c r="AP61" s="157"/>
      <c r="AQ61" s="157"/>
      <c r="AR61" s="157"/>
      <c r="AS61" s="157"/>
      <c r="AT61" s="157"/>
      <c r="AU61" s="157"/>
      <c r="AV61" s="157"/>
      <c r="AW61" s="157"/>
      <c r="AX61" s="157"/>
      <c r="AY61" s="157"/>
      <c r="AZ61" s="157"/>
      <c r="BA61" s="157"/>
      <c r="BB61" s="157"/>
      <c r="BC61" s="83"/>
      <c r="BD61" s="83"/>
      <c r="BE61" s="83"/>
      <c r="BF61" s="83"/>
      <c r="BG61" s="69"/>
      <c r="BH61" s="65"/>
      <c r="BI61" s="341"/>
      <c r="BJ61" s="341"/>
      <c r="BK61" s="341"/>
      <c r="BL61" s="341"/>
      <c r="BM61" s="341"/>
      <c r="BN61" s="341"/>
      <c r="BO61" s="341"/>
      <c r="BP61" s="341"/>
      <c r="BQ61" s="341"/>
      <c r="BR61" s="341"/>
      <c r="BS61" s="341"/>
      <c r="BT61" s="341"/>
      <c r="BW61" s="332"/>
      <c r="BX61" s="314"/>
      <c r="BY61" s="314"/>
      <c r="BZ61" s="314"/>
      <c r="CA61" s="333"/>
      <c r="CB61" s="180"/>
      <c r="CC61" s="181"/>
      <c r="CD61" s="181"/>
      <c r="CE61" s="181"/>
      <c r="CF61" s="182"/>
      <c r="CG61" s="315"/>
      <c r="CH61" s="314"/>
      <c r="CI61" s="314"/>
      <c r="CJ61" s="314"/>
      <c r="CK61" s="338"/>
      <c r="CL61" s="143"/>
      <c r="CM61" s="144"/>
      <c r="CN61" s="144"/>
      <c r="CO61" s="145"/>
      <c r="CP61" s="37"/>
      <c r="CQ61" s="4"/>
      <c r="CR61" s="4"/>
      <c r="CS61" s="2" t="s">
        <v>183</v>
      </c>
      <c r="CT61" s="2" t="str">
        <f>IF(BL50="","",IF(BL50&lt;=10,"○","×"))</f>
        <v/>
      </c>
      <c r="CU61" s="2" t="str">
        <f>IF(BP50="","",IF(BP50&lt;1000,"○","×"))</f>
        <v/>
      </c>
      <c r="CV61" s="2" t="str">
        <f>IF(OR(BL50="",BP50=""),"",IF(AND(CT61="○",CU61="○"),"○","×"))</f>
        <v/>
      </c>
      <c r="CY61" s="2" t="s">
        <v>153</v>
      </c>
      <c r="DA61" s="2" t="s">
        <v>85</v>
      </c>
      <c r="DC61" s="2">
        <v>700</v>
      </c>
      <c r="DD61" s="2" t="s">
        <v>67</v>
      </c>
      <c r="DE61" s="2" t="s">
        <v>67</v>
      </c>
      <c r="DF61" s="7" t="s">
        <v>67</v>
      </c>
      <c r="DG61" s="7" t="s">
        <v>67</v>
      </c>
      <c r="DH61" s="7" t="s">
        <v>67</v>
      </c>
      <c r="DK61" s="2" t="s">
        <v>159</v>
      </c>
      <c r="DL61" s="2">
        <v>900</v>
      </c>
      <c r="DM61" s="2">
        <v>60</v>
      </c>
      <c r="DN61" s="2" t="s">
        <v>193</v>
      </c>
      <c r="DO61" s="2" t="s">
        <v>155</v>
      </c>
      <c r="DP61" s="2" t="s">
        <v>140</v>
      </c>
      <c r="DQ61" s="2"/>
      <c r="DR61" s="2"/>
    </row>
    <row r="62" spans="5:122" ht="8.15" customHeight="1" x14ac:dyDescent="0.2">
      <c r="E62" s="203"/>
      <c r="F62" s="204"/>
      <c r="G62" s="210"/>
      <c r="H62" s="211"/>
      <c r="I62" s="211"/>
      <c r="J62" s="211"/>
      <c r="K62" s="211"/>
      <c r="L62" s="212"/>
      <c r="M62" s="146"/>
      <c r="N62" s="147"/>
      <c r="O62" s="147"/>
      <c r="P62" s="147"/>
      <c r="Q62" s="147"/>
      <c r="R62" s="147"/>
      <c r="S62" s="147"/>
      <c r="T62" s="147"/>
      <c r="U62" s="147"/>
      <c r="V62" s="147"/>
      <c r="W62" s="148"/>
      <c r="X62" s="146"/>
      <c r="Y62" s="147"/>
      <c r="Z62" s="147"/>
      <c r="AA62" s="147"/>
      <c r="AB62" s="147"/>
      <c r="AC62" s="147"/>
      <c r="AD62" s="147"/>
      <c r="AE62" s="147"/>
      <c r="AF62" s="147"/>
      <c r="AG62" s="147"/>
      <c r="AH62" s="147"/>
      <c r="AI62" s="147"/>
      <c r="AJ62" s="148"/>
      <c r="AK62" s="93"/>
      <c r="AL62" s="94"/>
      <c r="AM62" s="94"/>
      <c r="AN62" s="94"/>
      <c r="AO62" s="94"/>
      <c r="AP62" s="94"/>
      <c r="AQ62" s="86"/>
      <c r="AR62" s="86"/>
      <c r="AS62" s="86"/>
      <c r="AT62" s="86"/>
      <c r="AU62" s="86"/>
      <c r="AV62" s="86"/>
      <c r="AW62" s="86"/>
      <c r="AX62" s="83"/>
      <c r="AY62" s="83"/>
      <c r="AZ62" s="83"/>
      <c r="BA62" s="83"/>
      <c r="BB62" s="83"/>
      <c r="BC62" s="83"/>
      <c r="BD62" s="83"/>
      <c r="BE62" s="83"/>
      <c r="BF62" s="83"/>
      <c r="BG62" s="69"/>
      <c r="BH62" s="65"/>
      <c r="BI62" s="37"/>
      <c r="BJ62" s="37"/>
      <c r="BK62" s="37"/>
      <c r="BL62" s="37"/>
      <c r="BM62" s="37"/>
      <c r="BN62" s="37"/>
      <c r="BO62" s="37"/>
      <c r="BP62" s="37"/>
      <c r="BQ62" s="37"/>
      <c r="BR62" s="37"/>
      <c r="BS62" s="37"/>
      <c r="BT62" s="37"/>
      <c r="BW62" s="334"/>
      <c r="BX62" s="317"/>
      <c r="BY62" s="317"/>
      <c r="BZ62" s="317"/>
      <c r="CA62" s="335"/>
      <c r="CB62" s="183"/>
      <c r="CC62" s="184"/>
      <c r="CD62" s="184"/>
      <c r="CE62" s="184"/>
      <c r="CF62" s="185"/>
      <c r="CG62" s="316"/>
      <c r="CH62" s="317"/>
      <c r="CI62" s="317"/>
      <c r="CJ62" s="317"/>
      <c r="CK62" s="339"/>
      <c r="CL62" s="146"/>
      <c r="CM62" s="147"/>
      <c r="CN62" s="147"/>
      <c r="CO62" s="148"/>
      <c r="CP62" s="37"/>
      <c r="CQ62" s="4"/>
      <c r="CR62" s="4"/>
      <c r="CS62" s="2" t="s">
        <v>184</v>
      </c>
      <c r="CT62" s="2" t="str">
        <f>IF(BL54="","",IF(BL54&lt;=10,"○","×"))</f>
        <v/>
      </c>
      <c r="CU62" s="2" t="str">
        <f>IF(BP54="","",IF(BP54&lt;1000,"○","×"))</f>
        <v/>
      </c>
      <c r="CV62" s="2" t="str">
        <f>IF(OR(BL54="",BP54=""),"",IF(AND(CT62="○",CU62="○"),"○","×"))</f>
        <v/>
      </c>
      <c r="CY62" s="2" t="s">
        <v>154</v>
      </c>
      <c r="DA62" s="2" t="s">
        <v>196</v>
      </c>
      <c r="DC62" s="2">
        <v>750</v>
      </c>
      <c r="DD62" s="2" t="s">
        <v>67</v>
      </c>
      <c r="DE62" s="2" t="s">
        <v>67</v>
      </c>
      <c r="DF62" s="2" t="s">
        <v>67</v>
      </c>
      <c r="DG62" s="2" t="s">
        <v>67</v>
      </c>
      <c r="DH62" s="2" t="s">
        <v>67</v>
      </c>
      <c r="DJ62" s="6" t="s">
        <v>189</v>
      </c>
      <c r="DK62" s="2" t="s">
        <v>159</v>
      </c>
      <c r="DL62" s="2">
        <v>900</v>
      </c>
      <c r="DM62" s="2">
        <v>90</v>
      </c>
      <c r="DN62" s="2" t="s">
        <v>193</v>
      </c>
      <c r="DO62" s="2" t="s">
        <v>155</v>
      </c>
      <c r="DP62" s="2" t="s">
        <v>139</v>
      </c>
      <c r="DQ62" s="2"/>
      <c r="DR62" s="2"/>
    </row>
    <row r="63" spans="5:122" ht="8.15" customHeight="1" x14ac:dyDescent="0.2">
      <c r="E63" s="203"/>
      <c r="F63" s="204"/>
      <c r="G63" s="210"/>
      <c r="H63" s="211"/>
      <c r="I63" s="211"/>
      <c r="J63" s="211"/>
      <c r="K63" s="211"/>
      <c r="L63" s="212"/>
      <c r="M63" s="189" t="s">
        <v>46</v>
      </c>
      <c r="N63" s="190"/>
      <c r="O63" s="190"/>
      <c r="P63" s="190"/>
      <c r="Q63" s="190"/>
      <c r="R63" s="190"/>
      <c r="S63" s="190"/>
      <c r="T63" s="190"/>
      <c r="U63" s="190"/>
      <c r="V63" s="190"/>
      <c r="W63" s="191"/>
      <c r="X63" s="318" t="s">
        <v>8</v>
      </c>
      <c r="Y63" s="319"/>
      <c r="Z63" s="319"/>
      <c r="AA63" s="319"/>
      <c r="AB63" s="319"/>
      <c r="AC63" s="319"/>
      <c r="AD63" s="319"/>
      <c r="AE63" s="319"/>
      <c r="AF63" s="319"/>
      <c r="AG63" s="319"/>
      <c r="AH63" s="319"/>
      <c r="AI63" s="319"/>
      <c r="AJ63" s="320"/>
      <c r="AK63" s="207" t="s">
        <v>44</v>
      </c>
      <c r="AL63" s="208"/>
      <c r="AM63" s="208"/>
      <c r="AN63" s="208"/>
      <c r="AO63" s="208"/>
      <c r="AP63" s="208"/>
      <c r="AQ63" s="208"/>
      <c r="AR63" s="208"/>
      <c r="AS63" s="208"/>
      <c r="AT63" s="208"/>
      <c r="AU63" s="208"/>
      <c r="AV63" s="208"/>
      <c r="AW63" s="208"/>
      <c r="AX63" s="208"/>
      <c r="AY63" s="208"/>
      <c r="AZ63" s="208"/>
      <c r="BA63" s="208"/>
      <c r="BB63" s="208"/>
      <c r="BC63" s="208"/>
      <c r="BD63" s="208"/>
      <c r="BE63" s="208"/>
      <c r="BF63" s="208"/>
      <c r="BG63" s="209"/>
      <c r="BH63" s="152"/>
      <c r="BI63" s="149"/>
      <c r="BJ63" s="149"/>
      <c r="BK63" s="149"/>
      <c r="BL63" s="149"/>
      <c r="BM63" s="149"/>
      <c r="BN63" s="149"/>
      <c r="BO63" s="149"/>
      <c r="BP63" s="149"/>
      <c r="BQ63" s="149"/>
      <c r="BR63" s="149"/>
      <c r="BS63" s="149"/>
      <c r="BT63" s="149"/>
      <c r="BU63" s="149"/>
      <c r="BV63" s="153"/>
      <c r="BW63" s="301"/>
      <c r="BX63" s="302"/>
      <c r="BY63" s="302"/>
      <c r="BZ63" s="302"/>
      <c r="CA63" s="303"/>
      <c r="CB63" s="177" t="s">
        <v>43</v>
      </c>
      <c r="CC63" s="178"/>
      <c r="CD63" s="178"/>
      <c r="CE63" s="178"/>
      <c r="CF63" s="178"/>
      <c r="CG63" s="307"/>
      <c r="CH63" s="302"/>
      <c r="CI63" s="302"/>
      <c r="CJ63" s="302"/>
      <c r="CK63" s="308"/>
      <c r="CL63" s="140" t="s">
        <v>101</v>
      </c>
      <c r="CM63" s="141"/>
      <c r="CN63" s="141"/>
      <c r="CO63" s="142"/>
      <c r="CP63" s="37"/>
      <c r="CQ63" s="4"/>
      <c r="CR63" s="4"/>
      <c r="CS63" s="2"/>
      <c r="CT63" s="2"/>
      <c r="CU63" s="2"/>
      <c r="CV63" s="2"/>
      <c r="CY63" s="2" t="s">
        <v>155</v>
      </c>
      <c r="DA63" s="2" t="s">
        <v>194</v>
      </c>
      <c r="DC63" s="2">
        <v>850</v>
      </c>
      <c r="DD63" s="2" t="s">
        <v>67</v>
      </c>
      <c r="DE63" s="2">
        <v>530</v>
      </c>
      <c r="DF63" s="2">
        <v>700</v>
      </c>
      <c r="DG63" s="7">
        <v>1350</v>
      </c>
      <c r="DH63" s="7">
        <v>1910</v>
      </c>
      <c r="DK63" s="2" t="s">
        <v>159</v>
      </c>
      <c r="DL63" s="2">
        <v>900</v>
      </c>
      <c r="DM63" s="2">
        <v>105</v>
      </c>
      <c r="DN63" s="2" t="s">
        <v>193</v>
      </c>
      <c r="DO63" s="2" t="s">
        <v>155</v>
      </c>
      <c r="DP63" s="2" t="s">
        <v>139</v>
      </c>
      <c r="DQ63" s="2"/>
      <c r="DR63" s="2"/>
    </row>
    <row r="64" spans="5:122" ht="8.15" customHeight="1" x14ac:dyDescent="0.2">
      <c r="E64" s="203"/>
      <c r="F64" s="204"/>
      <c r="G64" s="210"/>
      <c r="H64" s="211"/>
      <c r="I64" s="211"/>
      <c r="J64" s="211"/>
      <c r="K64" s="211"/>
      <c r="L64" s="212"/>
      <c r="M64" s="192"/>
      <c r="N64" s="193"/>
      <c r="O64" s="193"/>
      <c r="P64" s="193"/>
      <c r="Q64" s="193"/>
      <c r="R64" s="193"/>
      <c r="S64" s="193"/>
      <c r="T64" s="193"/>
      <c r="U64" s="193"/>
      <c r="V64" s="193"/>
      <c r="W64" s="194"/>
      <c r="X64" s="321"/>
      <c r="Y64" s="322"/>
      <c r="Z64" s="322"/>
      <c r="AA64" s="322"/>
      <c r="AB64" s="322"/>
      <c r="AC64" s="322"/>
      <c r="AD64" s="322"/>
      <c r="AE64" s="322"/>
      <c r="AF64" s="322"/>
      <c r="AG64" s="322"/>
      <c r="AH64" s="322"/>
      <c r="AI64" s="322"/>
      <c r="AJ64" s="323"/>
      <c r="AK64" s="210"/>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2"/>
      <c r="BH64" s="154"/>
      <c r="BI64" s="150"/>
      <c r="BJ64" s="150"/>
      <c r="BK64" s="150"/>
      <c r="BL64" s="150"/>
      <c r="BM64" s="150"/>
      <c r="BN64" s="150"/>
      <c r="BO64" s="150"/>
      <c r="BP64" s="150"/>
      <c r="BQ64" s="150"/>
      <c r="BR64" s="150"/>
      <c r="BS64" s="150"/>
      <c r="BT64" s="150"/>
      <c r="BU64" s="150"/>
      <c r="BV64" s="155"/>
      <c r="BW64" s="304"/>
      <c r="BX64" s="305"/>
      <c r="BY64" s="305"/>
      <c r="BZ64" s="305"/>
      <c r="CA64" s="306"/>
      <c r="CB64" s="180"/>
      <c r="CC64" s="181"/>
      <c r="CD64" s="181"/>
      <c r="CE64" s="181"/>
      <c r="CF64" s="181"/>
      <c r="CG64" s="309"/>
      <c r="CH64" s="305"/>
      <c r="CI64" s="305"/>
      <c r="CJ64" s="305"/>
      <c r="CK64" s="310"/>
      <c r="CL64" s="143"/>
      <c r="CM64" s="144"/>
      <c r="CN64" s="144"/>
      <c r="CO64" s="145"/>
      <c r="CP64" s="37"/>
      <c r="CQ64" s="4"/>
      <c r="CR64" s="4"/>
      <c r="CY64" s="2" t="s">
        <v>160</v>
      </c>
      <c r="DA64" s="2" t="s">
        <v>195</v>
      </c>
      <c r="DC64" s="2">
        <v>900</v>
      </c>
      <c r="DD64" s="2" t="s">
        <v>67</v>
      </c>
      <c r="DE64" s="2" t="s">
        <v>67</v>
      </c>
      <c r="DF64" s="2" t="s">
        <v>67</v>
      </c>
      <c r="DG64" s="7" t="s">
        <v>67</v>
      </c>
      <c r="DH64" s="7" t="s">
        <v>67</v>
      </c>
      <c r="DK64" s="2" t="s">
        <v>159</v>
      </c>
      <c r="DL64" s="2">
        <v>1000</v>
      </c>
      <c r="DM64" s="2">
        <v>45</v>
      </c>
      <c r="DN64" s="2" t="s">
        <v>193</v>
      </c>
      <c r="DO64" s="2" t="s">
        <v>155</v>
      </c>
      <c r="DP64" s="2" t="s">
        <v>140</v>
      </c>
      <c r="DQ64" s="2"/>
      <c r="DR64" s="2"/>
    </row>
    <row r="65" spans="5:122" ht="8.15" customHeight="1" x14ac:dyDescent="0.2">
      <c r="E65" s="203"/>
      <c r="F65" s="204"/>
      <c r="G65" s="210"/>
      <c r="H65" s="211"/>
      <c r="I65" s="211"/>
      <c r="J65" s="211"/>
      <c r="K65" s="211"/>
      <c r="L65" s="212"/>
      <c r="M65" s="228"/>
      <c r="N65" s="229"/>
      <c r="O65" s="229"/>
      <c r="P65" s="229"/>
      <c r="Q65" s="229"/>
      <c r="R65" s="229"/>
      <c r="S65" s="229"/>
      <c r="T65" s="229"/>
      <c r="U65" s="229"/>
      <c r="V65" s="229"/>
      <c r="W65" s="230"/>
      <c r="X65" s="321"/>
      <c r="Y65" s="322"/>
      <c r="Z65" s="322"/>
      <c r="AA65" s="322"/>
      <c r="AB65" s="322"/>
      <c r="AC65" s="322"/>
      <c r="AD65" s="322"/>
      <c r="AE65" s="322"/>
      <c r="AF65" s="322"/>
      <c r="AG65" s="322"/>
      <c r="AH65" s="322"/>
      <c r="AI65" s="322"/>
      <c r="AJ65" s="323"/>
      <c r="AK65" s="275"/>
      <c r="AL65" s="276"/>
      <c r="AM65" s="276"/>
      <c r="AN65" s="276"/>
      <c r="AO65" s="276"/>
      <c r="AP65" s="276"/>
      <c r="AQ65" s="276"/>
      <c r="AR65" s="276"/>
      <c r="AS65" s="276"/>
      <c r="AT65" s="276"/>
      <c r="AU65" s="276"/>
      <c r="AV65" s="276"/>
      <c r="AW65" s="276"/>
      <c r="AX65" s="276"/>
      <c r="AY65" s="276"/>
      <c r="AZ65" s="276"/>
      <c r="BA65" s="276"/>
      <c r="BB65" s="276"/>
      <c r="BC65" s="276"/>
      <c r="BD65" s="276"/>
      <c r="BE65" s="276"/>
      <c r="BF65" s="276"/>
      <c r="BG65" s="277"/>
      <c r="BH65" s="299"/>
      <c r="BI65" s="268"/>
      <c r="BJ65" s="268"/>
      <c r="BK65" s="268"/>
      <c r="BL65" s="268"/>
      <c r="BM65" s="268"/>
      <c r="BN65" s="268"/>
      <c r="BO65" s="268"/>
      <c r="BP65" s="268"/>
      <c r="BQ65" s="268"/>
      <c r="BR65" s="268"/>
      <c r="BS65" s="268"/>
      <c r="BT65" s="268"/>
      <c r="BU65" s="268"/>
      <c r="BV65" s="300"/>
      <c r="BW65" s="304"/>
      <c r="BX65" s="305"/>
      <c r="BY65" s="305"/>
      <c r="BZ65" s="305"/>
      <c r="CA65" s="306"/>
      <c r="CB65" s="283"/>
      <c r="CC65" s="281"/>
      <c r="CD65" s="281"/>
      <c r="CE65" s="281"/>
      <c r="CF65" s="281"/>
      <c r="CG65" s="309"/>
      <c r="CH65" s="305"/>
      <c r="CI65" s="305"/>
      <c r="CJ65" s="305"/>
      <c r="CK65" s="310"/>
      <c r="CL65" s="146"/>
      <c r="CM65" s="147"/>
      <c r="CN65" s="147"/>
      <c r="CO65" s="148"/>
      <c r="CP65" s="37"/>
      <c r="CQ65" s="4"/>
      <c r="CR65" s="4"/>
      <c r="DA65" s="2" t="s">
        <v>72</v>
      </c>
      <c r="DC65" s="2">
        <v>1000</v>
      </c>
      <c r="DD65" s="2" t="s">
        <v>67</v>
      </c>
      <c r="DE65" s="2" t="s">
        <v>67</v>
      </c>
      <c r="DF65" s="2" t="s">
        <v>67</v>
      </c>
      <c r="DG65" s="7" t="s">
        <v>67</v>
      </c>
      <c r="DH65" s="7" t="s">
        <v>67</v>
      </c>
      <c r="DK65" s="2" t="s">
        <v>159</v>
      </c>
      <c r="DL65" s="2">
        <v>1000</v>
      </c>
      <c r="DM65" s="2">
        <v>60</v>
      </c>
      <c r="DN65" s="2" t="s">
        <v>193</v>
      </c>
      <c r="DO65" s="2" t="s">
        <v>155</v>
      </c>
      <c r="DP65" s="2" t="s">
        <v>140</v>
      </c>
      <c r="DQ65" s="2"/>
      <c r="DR65" s="2"/>
    </row>
    <row r="66" spans="5:122" ht="8.15" customHeight="1" x14ac:dyDescent="0.2">
      <c r="E66" s="203"/>
      <c r="F66" s="204"/>
      <c r="G66" s="210"/>
      <c r="H66" s="211"/>
      <c r="I66" s="211"/>
      <c r="J66" s="211"/>
      <c r="K66" s="211"/>
      <c r="L66" s="212"/>
      <c r="M66" s="192" t="s">
        <v>42</v>
      </c>
      <c r="N66" s="193"/>
      <c r="O66" s="193"/>
      <c r="P66" s="193"/>
      <c r="Q66" s="193"/>
      <c r="R66" s="193"/>
      <c r="S66" s="193"/>
      <c r="T66" s="193"/>
      <c r="U66" s="193"/>
      <c r="V66" s="193"/>
      <c r="W66" s="194"/>
      <c r="X66" s="321"/>
      <c r="Y66" s="322"/>
      <c r="Z66" s="322"/>
      <c r="AA66" s="322"/>
      <c r="AB66" s="322"/>
      <c r="AC66" s="322"/>
      <c r="AD66" s="322"/>
      <c r="AE66" s="322"/>
      <c r="AF66" s="322"/>
      <c r="AG66" s="322"/>
      <c r="AH66" s="322"/>
      <c r="AI66" s="322"/>
      <c r="AJ66" s="323"/>
      <c r="AK66" s="210" t="s">
        <v>89</v>
      </c>
      <c r="AL66" s="211"/>
      <c r="AM66" s="211"/>
      <c r="AN66" s="211"/>
      <c r="AO66" s="211"/>
      <c r="AP66" s="211"/>
      <c r="AQ66" s="211"/>
      <c r="AR66" s="211"/>
      <c r="AS66" s="211"/>
      <c r="AT66" s="211"/>
      <c r="AU66" s="211"/>
      <c r="AV66" s="211"/>
      <c r="AW66" s="211"/>
      <c r="AX66" s="211"/>
      <c r="AY66" s="211"/>
      <c r="AZ66" s="211"/>
      <c r="BA66" s="211"/>
      <c r="BB66" s="211"/>
      <c r="BC66" s="211"/>
      <c r="BD66" s="211"/>
      <c r="BE66" s="211"/>
      <c r="BF66" s="211"/>
      <c r="BG66" s="212"/>
      <c r="BH66" s="154"/>
      <c r="BI66" s="150"/>
      <c r="BJ66" s="150"/>
      <c r="BK66" s="150"/>
      <c r="BL66" s="150"/>
      <c r="BM66" s="150"/>
      <c r="BN66" s="150"/>
      <c r="BO66" s="150"/>
      <c r="BP66" s="150"/>
      <c r="BQ66" s="150"/>
      <c r="BR66" s="150"/>
      <c r="BS66" s="150"/>
      <c r="BT66" s="150"/>
      <c r="BU66" s="150"/>
      <c r="BV66" s="155"/>
      <c r="BW66" s="304"/>
      <c r="BX66" s="305"/>
      <c r="BY66" s="305"/>
      <c r="BZ66" s="305"/>
      <c r="CA66" s="306"/>
      <c r="CB66" s="180" t="s">
        <v>43</v>
      </c>
      <c r="CC66" s="314"/>
      <c r="CD66" s="314"/>
      <c r="CE66" s="314"/>
      <c r="CF66" s="314"/>
      <c r="CG66" s="309"/>
      <c r="CH66" s="305"/>
      <c r="CI66" s="305"/>
      <c r="CJ66" s="305"/>
      <c r="CK66" s="310"/>
      <c r="CL66" s="140" t="s">
        <v>101</v>
      </c>
      <c r="CM66" s="141"/>
      <c r="CN66" s="141"/>
      <c r="CO66" s="142"/>
      <c r="CP66" s="37"/>
      <c r="CQ66" s="4"/>
      <c r="CR66" s="4"/>
      <c r="CW66" s="2" t="s">
        <v>179</v>
      </c>
      <c r="CX66" s="2" t="s">
        <v>179</v>
      </c>
      <c r="DA66" s="2" t="s">
        <v>193</v>
      </c>
      <c r="DC66" s="2">
        <v>1150</v>
      </c>
      <c r="DD66" s="2" t="s">
        <v>67</v>
      </c>
      <c r="DE66" s="2" t="s">
        <v>67</v>
      </c>
      <c r="DF66" s="2" t="s">
        <v>67</v>
      </c>
      <c r="DG66" s="2" t="s">
        <v>67</v>
      </c>
      <c r="DH66" s="2" t="s">
        <v>67</v>
      </c>
      <c r="DK66" s="2" t="s">
        <v>159</v>
      </c>
      <c r="DL66" s="2">
        <v>1000</v>
      </c>
      <c r="DM66" s="2">
        <v>90</v>
      </c>
      <c r="DN66" s="2" t="s">
        <v>193</v>
      </c>
      <c r="DO66" s="2" t="s">
        <v>155</v>
      </c>
      <c r="DP66" s="2" t="s">
        <v>139</v>
      </c>
      <c r="DQ66" s="2"/>
      <c r="DR66" s="2"/>
    </row>
    <row r="67" spans="5:122" ht="8.15" customHeight="1" x14ac:dyDescent="0.2">
      <c r="E67" s="203"/>
      <c r="F67" s="204"/>
      <c r="G67" s="210"/>
      <c r="H67" s="211"/>
      <c r="I67" s="211"/>
      <c r="J67" s="211"/>
      <c r="K67" s="211"/>
      <c r="L67" s="212"/>
      <c r="M67" s="192"/>
      <c r="N67" s="193"/>
      <c r="O67" s="193"/>
      <c r="P67" s="193"/>
      <c r="Q67" s="193"/>
      <c r="R67" s="193"/>
      <c r="S67" s="193"/>
      <c r="T67" s="193"/>
      <c r="U67" s="193"/>
      <c r="V67" s="193"/>
      <c r="W67" s="194"/>
      <c r="X67" s="321"/>
      <c r="Y67" s="322"/>
      <c r="Z67" s="322"/>
      <c r="AA67" s="322"/>
      <c r="AB67" s="322"/>
      <c r="AC67" s="322"/>
      <c r="AD67" s="322"/>
      <c r="AE67" s="322"/>
      <c r="AF67" s="322"/>
      <c r="AG67" s="322"/>
      <c r="AH67" s="322"/>
      <c r="AI67" s="322"/>
      <c r="AJ67" s="323"/>
      <c r="AK67" s="210"/>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2"/>
      <c r="BH67" s="154"/>
      <c r="BI67" s="150"/>
      <c r="BJ67" s="150"/>
      <c r="BK67" s="150"/>
      <c r="BL67" s="150"/>
      <c r="BM67" s="150"/>
      <c r="BN67" s="150"/>
      <c r="BO67" s="150"/>
      <c r="BP67" s="150"/>
      <c r="BQ67" s="150"/>
      <c r="BR67" s="150"/>
      <c r="BS67" s="150"/>
      <c r="BT67" s="150"/>
      <c r="BU67" s="150"/>
      <c r="BV67" s="155"/>
      <c r="BW67" s="304"/>
      <c r="BX67" s="305"/>
      <c r="BY67" s="305"/>
      <c r="BZ67" s="305"/>
      <c r="CA67" s="306"/>
      <c r="CB67" s="315"/>
      <c r="CC67" s="314"/>
      <c r="CD67" s="314"/>
      <c r="CE67" s="314"/>
      <c r="CF67" s="314"/>
      <c r="CG67" s="309"/>
      <c r="CH67" s="305"/>
      <c r="CI67" s="305"/>
      <c r="CJ67" s="305"/>
      <c r="CK67" s="310"/>
      <c r="CL67" s="143"/>
      <c r="CM67" s="144"/>
      <c r="CN67" s="144"/>
      <c r="CO67" s="145"/>
      <c r="CP67" s="37"/>
      <c r="CQ67" s="4"/>
      <c r="CR67" s="4"/>
      <c r="CW67" s="2">
        <f>BN86*0.2</f>
        <v>0</v>
      </c>
      <c r="CX67" s="2" t="str">
        <f>IF(CS69&lt;=CW67,"○","×")</f>
        <v>○</v>
      </c>
      <c r="DA67" s="2" t="s">
        <v>73</v>
      </c>
      <c r="DK67" s="2" t="s">
        <v>159</v>
      </c>
      <c r="DL67" s="2">
        <v>1000</v>
      </c>
      <c r="DM67" s="2">
        <v>105</v>
      </c>
      <c r="DN67" s="2" t="s">
        <v>193</v>
      </c>
      <c r="DO67" s="2" t="s">
        <v>155</v>
      </c>
      <c r="DP67" s="2" t="s">
        <v>139</v>
      </c>
      <c r="DQ67" s="2"/>
      <c r="DR67" s="2"/>
    </row>
    <row r="68" spans="5:122" ht="8.15" customHeight="1" x14ac:dyDescent="0.2">
      <c r="E68" s="205"/>
      <c r="F68" s="206"/>
      <c r="G68" s="213"/>
      <c r="H68" s="214"/>
      <c r="I68" s="214"/>
      <c r="J68" s="214"/>
      <c r="K68" s="214"/>
      <c r="L68" s="215"/>
      <c r="M68" s="195"/>
      <c r="N68" s="196"/>
      <c r="O68" s="196"/>
      <c r="P68" s="196"/>
      <c r="Q68" s="196"/>
      <c r="R68" s="196"/>
      <c r="S68" s="196"/>
      <c r="T68" s="196"/>
      <c r="U68" s="196"/>
      <c r="V68" s="196"/>
      <c r="W68" s="197"/>
      <c r="X68" s="324"/>
      <c r="Y68" s="325"/>
      <c r="Z68" s="325"/>
      <c r="AA68" s="325"/>
      <c r="AB68" s="325"/>
      <c r="AC68" s="325"/>
      <c r="AD68" s="325"/>
      <c r="AE68" s="325"/>
      <c r="AF68" s="325"/>
      <c r="AG68" s="325"/>
      <c r="AH68" s="325"/>
      <c r="AI68" s="325"/>
      <c r="AJ68" s="326"/>
      <c r="AK68" s="213"/>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5"/>
      <c r="BH68" s="156"/>
      <c r="BI68" s="157"/>
      <c r="BJ68" s="157"/>
      <c r="BK68" s="157"/>
      <c r="BL68" s="157"/>
      <c r="BM68" s="157"/>
      <c r="BN68" s="157"/>
      <c r="BO68" s="157"/>
      <c r="BP68" s="157"/>
      <c r="BQ68" s="157"/>
      <c r="BR68" s="157"/>
      <c r="BS68" s="157"/>
      <c r="BT68" s="157"/>
      <c r="BU68" s="157"/>
      <c r="BV68" s="158"/>
      <c r="BW68" s="311"/>
      <c r="BX68" s="312"/>
      <c r="BY68" s="312"/>
      <c r="BZ68" s="312"/>
      <c r="CA68" s="313"/>
      <c r="CB68" s="316"/>
      <c r="CC68" s="317"/>
      <c r="CD68" s="317"/>
      <c r="CE68" s="317"/>
      <c r="CF68" s="317"/>
      <c r="CG68" s="327"/>
      <c r="CH68" s="312"/>
      <c r="CI68" s="312"/>
      <c r="CJ68" s="312"/>
      <c r="CK68" s="328"/>
      <c r="CL68" s="146"/>
      <c r="CM68" s="147"/>
      <c r="CN68" s="147"/>
      <c r="CO68" s="148"/>
      <c r="CP68" s="37"/>
      <c r="CQ68" s="4"/>
      <c r="CR68" s="4"/>
      <c r="CS68" s="2" t="s">
        <v>177</v>
      </c>
      <c r="CT68" s="2" t="s">
        <v>233</v>
      </c>
      <c r="CU68" s="2" t="s">
        <v>180</v>
      </c>
      <c r="CV68" s="2" t="s">
        <v>178</v>
      </c>
      <c r="CW68" s="10"/>
      <c r="CX68" s="10"/>
      <c r="DA68" s="2"/>
      <c r="DK68" s="2" t="s">
        <v>148</v>
      </c>
      <c r="DL68" s="2">
        <v>750</v>
      </c>
      <c r="DM68" s="2">
        <v>45</v>
      </c>
      <c r="DN68" s="2" t="s">
        <v>72</v>
      </c>
      <c r="DO68" s="2" t="s">
        <v>160</v>
      </c>
      <c r="DP68" s="2" t="s">
        <v>150</v>
      </c>
      <c r="DQ68" s="2" t="s">
        <v>157</v>
      </c>
      <c r="DR68" s="2" t="s">
        <v>186</v>
      </c>
    </row>
    <row r="69" spans="5:122" ht="8.15" customHeight="1" x14ac:dyDescent="0.2">
      <c r="E69" s="201" t="s">
        <v>99</v>
      </c>
      <c r="F69" s="202"/>
      <c r="G69" s="207" t="s">
        <v>117</v>
      </c>
      <c r="H69" s="208"/>
      <c r="I69" s="208"/>
      <c r="J69" s="208"/>
      <c r="K69" s="208"/>
      <c r="L69" s="209"/>
      <c r="M69" s="207" t="s">
        <v>13</v>
      </c>
      <c r="N69" s="208"/>
      <c r="O69" s="208"/>
      <c r="P69" s="208"/>
      <c r="Q69" s="208"/>
      <c r="R69" s="208"/>
      <c r="S69" s="208"/>
      <c r="T69" s="208"/>
      <c r="U69" s="208"/>
      <c r="V69" s="208"/>
      <c r="W69" s="209"/>
      <c r="X69" s="189" t="s">
        <v>66</v>
      </c>
      <c r="Y69" s="190"/>
      <c r="Z69" s="190"/>
      <c r="AA69" s="190"/>
      <c r="AB69" s="190"/>
      <c r="AC69" s="190"/>
      <c r="AD69" s="190"/>
      <c r="AE69" s="190"/>
      <c r="AF69" s="190"/>
      <c r="AG69" s="190"/>
      <c r="AH69" s="190"/>
      <c r="AI69" s="190"/>
      <c r="AJ69" s="191"/>
      <c r="AK69" s="462" t="s">
        <v>238</v>
      </c>
      <c r="AL69" s="463"/>
      <c r="AM69" s="463"/>
      <c r="AN69" s="463"/>
      <c r="AO69" s="463"/>
      <c r="AP69" s="463"/>
      <c r="AQ69" s="463"/>
      <c r="AR69" s="463"/>
      <c r="AS69" s="463"/>
      <c r="AT69" s="463"/>
      <c r="AU69" s="463"/>
      <c r="AV69" s="463"/>
      <c r="AW69" s="463"/>
      <c r="AX69" s="463"/>
      <c r="AY69" s="463"/>
      <c r="AZ69" s="463"/>
      <c r="BA69" s="463"/>
      <c r="BB69" s="463"/>
      <c r="BC69" s="463"/>
      <c r="BD69" s="463"/>
      <c r="BE69" s="463"/>
      <c r="BF69" s="463"/>
      <c r="BG69" s="464"/>
      <c r="BH69" s="54"/>
      <c r="BI69" s="46"/>
      <c r="BK69" s="46"/>
      <c r="BL69" s="46"/>
      <c r="BM69" s="46"/>
      <c r="BN69" s="46"/>
      <c r="BO69" s="46"/>
      <c r="BP69" s="46"/>
      <c r="BQ69" s="46"/>
      <c r="BR69" s="47"/>
      <c r="BS69" s="47"/>
      <c r="BT69" s="47"/>
      <c r="BU69" s="55"/>
      <c r="BV69" s="56"/>
      <c r="BW69" s="278" t="str">
        <f>IF(BJ71="","",IF(BJ71&lt;=0.4,"○",""))</f>
        <v/>
      </c>
      <c r="BX69" s="178"/>
      <c r="BY69" s="178"/>
      <c r="BZ69" s="178"/>
      <c r="CA69" s="179"/>
      <c r="CB69" s="177" t="str">
        <f>IF(BJ71="","",IF(AND(BJ71&lt;=0.45,BJ71&gt;0.4),"○",""))</f>
        <v/>
      </c>
      <c r="CC69" s="178"/>
      <c r="CD69" s="178"/>
      <c r="CE69" s="178"/>
      <c r="CF69" s="179"/>
      <c r="CG69" s="177" t="str">
        <f>IF(BJ71="","",IF(BJ71&gt;0.45,"○",""))</f>
        <v/>
      </c>
      <c r="CH69" s="178"/>
      <c r="CI69" s="178"/>
      <c r="CJ69" s="178"/>
      <c r="CK69" s="186"/>
      <c r="CL69" s="189" t="s">
        <v>102</v>
      </c>
      <c r="CM69" s="190"/>
      <c r="CN69" s="190"/>
      <c r="CO69" s="191"/>
      <c r="CP69" s="37"/>
      <c r="CQ69" s="4"/>
      <c r="CR69" s="4"/>
      <c r="CS69" s="11">
        <f>BN81-BN86</f>
        <v>0</v>
      </c>
      <c r="CT69" s="11">
        <f>BN81+CS69</f>
        <v>0</v>
      </c>
      <c r="CU69" s="2" t="str">
        <f>IF(AU85&lt;CT69,"×","○")</f>
        <v>○</v>
      </c>
      <c r="CV69" s="2" t="str">
        <f>IF(AU85&lt;BN81,"×","○")</f>
        <v>○</v>
      </c>
      <c r="DA69" s="2"/>
      <c r="DC69" s="4" t="s">
        <v>191</v>
      </c>
      <c r="DK69" s="2" t="s">
        <v>148</v>
      </c>
      <c r="DL69" s="2">
        <v>750</v>
      </c>
      <c r="DM69" s="2">
        <v>60</v>
      </c>
      <c r="DN69" s="2" t="s">
        <v>72</v>
      </c>
      <c r="DO69" s="2" t="s">
        <v>160</v>
      </c>
      <c r="DP69" s="2" t="s">
        <v>150</v>
      </c>
      <c r="DQ69" s="2" t="s">
        <v>157</v>
      </c>
      <c r="DR69" s="2" t="s">
        <v>186</v>
      </c>
    </row>
    <row r="70" spans="5:122" ht="8.15" customHeight="1" x14ac:dyDescent="0.2">
      <c r="E70" s="203"/>
      <c r="F70" s="204"/>
      <c r="G70" s="210"/>
      <c r="H70" s="211"/>
      <c r="I70" s="211"/>
      <c r="J70" s="211"/>
      <c r="K70" s="211"/>
      <c r="L70" s="212"/>
      <c r="M70" s="210"/>
      <c r="N70" s="211"/>
      <c r="O70" s="211"/>
      <c r="P70" s="211"/>
      <c r="Q70" s="211"/>
      <c r="R70" s="211"/>
      <c r="S70" s="211"/>
      <c r="T70" s="211"/>
      <c r="U70" s="211"/>
      <c r="V70" s="211"/>
      <c r="W70" s="212"/>
      <c r="X70" s="192"/>
      <c r="Y70" s="193"/>
      <c r="Z70" s="193"/>
      <c r="AA70" s="193"/>
      <c r="AB70" s="193"/>
      <c r="AC70" s="193"/>
      <c r="AD70" s="193"/>
      <c r="AE70" s="193"/>
      <c r="AF70" s="193"/>
      <c r="AG70" s="193"/>
      <c r="AH70" s="193"/>
      <c r="AI70" s="193"/>
      <c r="AJ70" s="194"/>
      <c r="AK70" s="465"/>
      <c r="AL70" s="466"/>
      <c r="AM70" s="466"/>
      <c r="AN70" s="466"/>
      <c r="AO70" s="466"/>
      <c r="AP70" s="466"/>
      <c r="AQ70" s="466"/>
      <c r="AR70" s="466"/>
      <c r="AS70" s="466"/>
      <c r="AT70" s="466"/>
      <c r="AU70" s="466"/>
      <c r="AV70" s="466"/>
      <c r="AW70" s="466"/>
      <c r="AX70" s="466"/>
      <c r="AY70" s="466"/>
      <c r="AZ70" s="466"/>
      <c r="BA70" s="466"/>
      <c r="BB70" s="466"/>
      <c r="BC70" s="466"/>
      <c r="BD70" s="466"/>
      <c r="BE70" s="466"/>
      <c r="BF70" s="466"/>
      <c r="BG70" s="467"/>
      <c r="BH70" s="57"/>
      <c r="BI70" s="24"/>
      <c r="BK70" s="24"/>
      <c r="BL70" s="24"/>
      <c r="BM70" s="24"/>
      <c r="BN70" s="24"/>
      <c r="BO70" s="24"/>
      <c r="BP70" s="24"/>
      <c r="BQ70" s="24"/>
      <c r="BR70" s="58"/>
      <c r="BS70" s="58"/>
      <c r="BT70" s="58"/>
      <c r="BU70" s="59"/>
      <c r="BV70" s="60"/>
      <c r="BW70" s="279"/>
      <c r="BX70" s="181"/>
      <c r="BY70" s="181"/>
      <c r="BZ70" s="181"/>
      <c r="CA70" s="182"/>
      <c r="CB70" s="180"/>
      <c r="CC70" s="181"/>
      <c r="CD70" s="181"/>
      <c r="CE70" s="181"/>
      <c r="CF70" s="182"/>
      <c r="CG70" s="180"/>
      <c r="CH70" s="181"/>
      <c r="CI70" s="181"/>
      <c r="CJ70" s="181"/>
      <c r="CK70" s="187"/>
      <c r="CL70" s="192"/>
      <c r="CM70" s="193"/>
      <c r="CN70" s="193"/>
      <c r="CO70" s="194"/>
      <c r="CP70" s="37"/>
      <c r="CQ70" s="4"/>
      <c r="CR70" s="4"/>
      <c r="CS70" s="10"/>
      <c r="CT70" s="10"/>
      <c r="CU70" s="10"/>
      <c r="CV70" s="10"/>
      <c r="DC70" s="2"/>
      <c r="DD70" s="2">
        <v>30</v>
      </c>
      <c r="DE70" s="2">
        <v>45</v>
      </c>
      <c r="DF70" s="2">
        <v>60</v>
      </c>
      <c r="DG70" s="2">
        <v>90</v>
      </c>
      <c r="DH70" s="2">
        <v>105</v>
      </c>
      <c r="DK70" s="2" t="s">
        <v>159</v>
      </c>
      <c r="DL70" s="2">
        <v>750</v>
      </c>
      <c r="DM70" s="2">
        <v>45</v>
      </c>
      <c r="DN70" s="2" t="s">
        <v>73</v>
      </c>
      <c r="DO70" s="2" t="s">
        <v>160</v>
      </c>
      <c r="DP70" s="2" t="s">
        <v>140</v>
      </c>
      <c r="DQ70" s="2"/>
      <c r="DR70" s="2"/>
    </row>
    <row r="71" spans="5:122" ht="8.15" customHeight="1" x14ac:dyDescent="0.2">
      <c r="E71" s="203"/>
      <c r="F71" s="204"/>
      <c r="G71" s="210"/>
      <c r="H71" s="211"/>
      <c r="I71" s="211"/>
      <c r="J71" s="211"/>
      <c r="K71" s="211"/>
      <c r="L71" s="212"/>
      <c r="M71" s="210"/>
      <c r="N71" s="211"/>
      <c r="O71" s="211"/>
      <c r="P71" s="211"/>
      <c r="Q71" s="211"/>
      <c r="R71" s="211"/>
      <c r="S71" s="211"/>
      <c r="T71" s="211"/>
      <c r="U71" s="211"/>
      <c r="V71" s="211"/>
      <c r="W71" s="212"/>
      <c r="X71" s="192"/>
      <c r="Y71" s="193"/>
      <c r="Z71" s="193"/>
      <c r="AA71" s="193"/>
      <c r="AB71" s="193"/>
      <c r="AC71" s="193"/>
      <c r="AD71" s="193"/>
      <c r="AE71" s="193"/>
      <c r="AF71" s="193"/>
      <c r="AG71" s="193"/>
      <c r="AH71" s="193"/>
      <c r="AI71" s="193"/>
      <c r="AJ71" s="194"/>
      <c r="AK71" s="465"/>
      <c r="AL71" s="466"/>
      <c r="AM71" s="466"/>
      <c r="AN71" s="466"/>
      <c r="AO71" s="466"/>
      <c r="AP71" s="466"/>
      <c r="AQ71" s="466"/>
      <c r="AR71" s="466"/>
      <c r="AS71" s="466"/>
      <c r="AT71" s="466"/>
      <c r="AU71" s="466"/>
      <c r="AV71" s="466"/>
      <c r="AW71" s="466"/>
      <c r="AX71" s="466"/>
      <c r="AY71" s="466"/>
      <c r="AZ71" s="466"/>
      <c r="BA71" s="466"/>
      <c r="BB71" s="466"/>
      <c r="BC71" s="466"/>
      <c r="BD71" s="466"/>
      <c r="BE71" s="466"/>
      <c r="BF71" s="466"/>
      <c r="BG71" s="467"/>
      <c r="BH71" s="57"/>
      <c r="BI71" s="24"/>
      <c r="BJ71" s="471"/>
      <c r="BK71" s="471"/>
      <c r="BL71" s="471"/>
      <c r="BM71" s="471"/>
      <c r="BN71" s="471"/>
      <c r="BO71" s="471"/>
      <c r="BP71" s="471"/>
      <c r="BQ71" s="471"/>
      <c r="BR71" s="227" t="s">
        <v>32</v>
      </c>
      <c r="BS71" s="227"/>
      <c r="BT71" s="227"/>
      <c r="BU71" s="59"/>
      <c r="BV71" s="60"/>
      <c r="BW71" s="279"/>
      <c r="BX71" s="181"/>
      <c r="BY71" s="181"/>
      <c r="BZ71" s="181"/>
      <c r="CA71" s="182"/>
      <c r="CB71" s="180"/>
      <c r="CC71" s="181"/>
      <c r="CD71" s="181"/>
      <c r="CE71" s="181"/>
      <c r="CF71" s="182"/>
      <c r="CG71" s="180"/>
      <c r="CH71" s="181"/>
      <c r="CI71" s="181"/>
      <c r="CJ71" s="181"/>
      <c r="CK71" s="187"/>
      <c r="CL71" s="192"/>
      <c r="CM71" s="193"/>
      <c r="CN71" s="193"/>
      <c r="CO71" s="194"/>
      <c r="CP71" s="37"/>
      <c r="CQ71" s="4"/>
      <c r="CR71" s="4"/>
      <c r="DC71" s="2">
        <v>320</v>
      </c>
      <c r="DD71" s="2" t="s">
        <v>67</v>
      </c>
      <c r="DE71" s="2" t="s">
        <v>67</v>
      </c>
      <c r="DF71" s="2" t="s">
        <v>67</v>
      </c>
      <c r="DG71" s="2" t="s">
        <v>67</v>
      </c>
      <c r="DH71" s="2" t="s">
        <v>67</v>
      </c>
      <c r="DK71" s="2" t="s">
        <v>159</v>
      </c>
      <c r="DL71" s="2">
        <v>750</v>
      </c>
      <c r="DM71" s="2">
        <v>60</v>
      </c>
      <c r="DN71" s="2" t="s">
        <v>73</v>
      </c>
      <c r="DO71" s="2" t="s">
        <v>160</v>
      </c>
      <c r="DP71" s="2" t="s">
        <v>140</v>
      </c>
      <c r="DQ71" s="2"/>
      <c r="DR71" s="2"/>
    </row>
    <row r="72" spans="5:122" ht="8.15" customHeight="1" x14ac:dyDescent="0.2">
      <c r="E72" s="203"/>
      <c r="F72" s="204"/>
      <c r="G72" s="210"/>
      <c r="H72" s="211"/>
      <c r="I72" s="211"/>
      <c r="J72" s="211"/>
      <c r="K72" s="211"/>
      <c r="L72" s="212"/>
      <c r="M72" s="210"/>
      <c r="N72" s="211"/>
      <c r="O72" s="211"/>
      <c r="P72" s="211"/>
      <c r="Q72" s="211"/>
      <c r="R72" s="211"/>
      <c r="S72" s="211"/>
      <c r="T72" s="211"/>
      <c r="U72" s="211"/>
      <c r="V72" s="211"/>
      <c r="W72" s="212"/>
      <c r="X72" s="192"/>
      <c r="Y72" s="193"/>
      <c r="Z72" s="193"/>
      <c r="AA72" s="193"/>
      <c r="AB72" s="193"/>
      <c r="AC72" s="193"/>
      <c r="AD72" s="193"/>
      <c r="AE72" s="193"/>
      <c r="AF72" s="193"/>
      <c r="AG72" s="193"/>
      <c r="AH72" s="193"/>
      <c r="AI72" s="193"/>
      <c r="AJ72" s="194"/>
      <c r="AK72" s="465" t="s">
        <v>65</v>
      </c>
      <c r="AL72" s="466"/>
      <c r="AM72" s="466"/>
      <c r="AN72" s="466"/>
      <c r="AO72" s="466"/>
      <c r="AP72" s="466"/>
      <c r="AQ72" s="466"/>
      <c r="AR72" s="466"/>
      <c r="AS72" s="466"/>
      <c r="AT72" s="466"/>
      <c r="AU72" s="466"/>
      <c r="AV72" s="466"/>
      <c r="AW72" s="466"/>
      <c r="AX72" s="466"/>
      <c r="AY72" s="466"/>
      <c r="AZ72" s="466"/>
      <c r="BA72" s="466"/>
      <c r="BB72" s="466"/>
      <c r="BC72" s="466"/>
      <c r="BD72" s="466"/>
      <c r="BE72" s="466"/>
      <c r="BF72" s="466"/>
      <c r="BG72" s="467"/>
      <c r="BH72" s="57"/>
      <c r="BI72" s="24"/>
      <c r="BJ72" s="472"/>
      <c r="BK72" s="472"/>
      <c r="BL72" s="472"/>
      <c r="BM72" s="472"/>
      <c r="BN72" s="472"/>
      <c r="BO72" s="472"/>
      <c r="BP72" s="472"/>
      <c r="BQ72" s="472"/>
      <c r="BR72" s="227"/>
      <c r="BS72" s="227"/>
      <c r="BT72" s="227"/>
      <c r="BU72" s="59"/>
      <c r="BV72" s="60"/>
      <c r="BW72" s="279"/>
      <c r="BX72" s="181"/>
      <c r="BY72" s="181"/>
      <c r="BZ72" s="181"/>
      <c r="CA72" s="182"/>
      <c r="CB72" s="180"/>
      <c r="CC72" s="181"/>
      <c r="CD72" s="181"/>
      <c r="CE72" s="181"/>
      <c r="CF72" s="182"/>
      <c r="CG72" s="180"/>
      <c r="CH72" s="181"/>
      <c r="CI72" s="181"/>
      <c r="CJ72" s="181"/>
      <c r="CK72" s="187"/>
      <c r="CL72" s="192"/>
      <c r="CM72" s="193"/>
      <c r="CN72" s="193"/>
      <c r="CO72" s="194"/>
      <c r="CP72" s="37"/>
      <c r="CQ72" s="4"/>
      <c r="CR72" s="4"/>
      <c r="DC72" s="2">
        <v>450</v>
      </c>
      <c r="DD72" s="2" t="s">
        <v>67</v>
      </c>
      <c r="DE72" s="2">
        <v>520</v>
      </c>
      <c r="DF72" s="7">
        <v>700</v>
      </c>
      <c r="DG72" s="7">
        <v>1350</v>
      </c>
      <c r="DH72" s="7">
        <v>1840</v>
      </c>
      <c r="DK72" s="2" t="s">
        <v>159</v>
      </c>
      <c r="DL72" s="2">
        <v>750</v>
      </c>
      <c r="DM72" s="2">
        <v>90</v>
      </c>
      <c r="DN72" s="2" t="s">
        <v>73</v>
      </c>
      <c r="DO72" s="2" t="s">
        <v>160</v>
      </c>
      <c r="DP72" s="2" t="s">
        <v>139</v>
      </c>
      <c r="DQ72" s="2"/>
      <c r="DR72" s="2"/>
    </row>
    <row r="73" spans="5:122" ht="8.15" customHeight="1" x14ac:dyDescent="0.2">
      <c r="E73" s="203"/>
      <c r="F73" s="204"/>
      <c r="G73" s="210"/>
      <c r="H73" s="211"/>
      <c r="I73" s="211"/>
      <c r="J73" s="211"/>
      <c r="K73" s="211"/>
      <c r="L73" s="212"/>
      <c r="M73" s="210"/>
      <c r="N73" s="211"/>
      <c r="O73" s="211"/>
      <c r="P73" s="211"/>
      <c r="Q73" s="211"/>
      <c r="R73" s="211"/>
      <c r="S73" s="211"/>
      <c r="T73" s="211"/>
      <c r="U73" s="211"/>
      <c r="V73" s="211"/>
      <c r="W73" s="212"/>
      <c r="X73" s="192"/>
      <c r="Y73" s="193"/>
      <c r="Z73" s="193"/>
      <c r="AA73" s="193"/>
      <c r="AB73" s="193"/>
      <c r="AC73" s="193"/>
      <c r="AD73" s="193"/>
      <c r="AE73" s="193"/>
      <c r="AF73" s="193"/>
      <c r="AG73" s="193"/>
      <c r="AH73" s="193"/>
      <c r="AI73" s="193"/>
      <c r="AJ73" s="194"/>
      <c r="AK73" s="465"/>
      <c r="AL73" s="466"/>
      <c r="AM73" s="466"/>
      <c r="AN73" s="466"/>
      <c r="AO73" s="466"/>
      <c r="AP73" s="466"/>
      <c r="AQ73" s="466"/>
      <c r="AR73" s="466"/>
      <c r="AS73" s="466"/>
      <c r="AT73" s="466"/>
      <c r="AU73" s="466"/>
      <c r="AV73" s="466"/>
      <c r="AW73" s="466"/>
      <c r="AX73" s="466"/>
      <c r="AY73" s="466"/>
      <c r="AZ73" s="466"/>
      <c r="BA73" s="466"/>
      <c r="BB73" s="466"/>
      <c r="BC73" s="466"/>
      <c r="BD73" s="466"/>
      <c r="BE73" s="466"/>
      <c r="BF73" s="466"/>
      <c r="BG73" s="467"/>
      <c r="BH73" s="57"/>
      <c r="BI73" s="24"/>
      <c r="BJ73" s="24"/>
      <c r="BK73" s="24"/>
      <c r="BL73" s="24"/>
      <c r="BM73" s="24"/>
      <c r="BN73" s="24"/>
      <c r="BO73" s="24"/>
      <c r="BP73" s="24"/>
      <c r="BQ73" s="24"/>
      <c r="BR73" s="58"/>
      <c r="BS73" s="58"/>
      <c r="BT73" s="58"/>
      <c r="BU73" s="59"/>
      <c r="BV73" s="60"/>
      <c r="BW73" s="279"/>
      <c r="BX73" s="181"/>
      <c r="BY73" s="181"/>
      <c r="BZ73" s="181"/>
      <c r="CA73" s="182"/>
      <c r="CB73" s="180"/>
      <c r="CC73" s="181"/>
      <c r="CD73" s="181"/>
      <c r="CE73" s="181"/>
      <c r="CF73" s="182"/>
      <c r="CG73" s="180"/>
      <c r="CH73" s="181"/>
      <c r="CI73" s="181"/>
      <c r="CJ73" s="181"/>
      <c r="CK73" s="187"/>
      <c r="CL73" s="192"/>
      <c r="CM73" s="193"/>
      <c r="CN73" s="193"/>
      <c r="CO73" s="194"/>
      <c r="CP73" s="37"/>
      <c r="CQ73" s="4"/>
      <c r="CR73" s="4"/>
      <c r="DC73" s="2">
        <v>600</v>
      </c>
      <c r="DD73" s="2" t="s">
        <v>67</v>
      </c>
      <c r="DE73" s="2">
        <v>520</v>
      </c>
      <c r="DF73" s="7">
        <v>700</v>
      </c>
      <c r="DG73" s="7">
        <v>1350</v>
      </c>
      <c r="DH73" s="7">
        <v>1840</v>
      </c>
      <c r="DK73" s="2" t="s">
        <v>159</v>
      </c>
      <c r="DL73" s="2">
        <v>750</v>
      </c>
      <c r="DM73" s="2">
        <v>105</v>
      </c>
      <c r="DN73" s="2" t="s">
        <v>73</v>
      </c>
      <c r="DO73" s="2" t="s">
        <v>160</v>
      </c>
      <c r="DP73" s="2" t="s">
        <v>139</v>
      </c>
      <c r="DQ73" s="2"/>
      <c r="DR73" s="2"/>
    </row>
    <row r="74" spans="5:122" ht="8.15" customHeight="1" x14ac:dyDescent="0.2">
      <c r="E74" s="203"/>
      <c r="F74" s="204"/>
      <c r="G74" s="210"/>
      <c r="H74" s="211"/>
      <c r="I74" s="211"/>
      <c r="J74" s="211"/>
      <c r="K74" s="211"/>
      <c r="L74" s="212"/>
      <c r="M74" s="275"/>
      <c r="N74" s="276"/>
      <c r="O74" s="276"/>
      <c r="P74" s="276"/>
      <c r="Q74" s="276"/>
      <c r="R74" s="276"/>
      <c r="S74" s="276"/>
      <c r="T74" s="276"/>
      <c r="U74" s="276"/>
      <c r="V74" s="276"/>
      <c r="W74" s="277"/>
      <c r="X74" s="228"/>
      <c r="Y74" s="229"/>
      <c r="Z74" s="229"/>
      <c r="AA74" s="229"/>
      <c r="AB74" s="229"/>
      <c r="AC74" s="229"/>
      <c r="AD74" s="229"/>
      <c r="AE74" s="229"/>
      <c r="AF74" s="229"/>
      <c r="AG74" s="229"/>
      <c r="AH74" s="229"/>
      <c r="AI74" s="229"/>
      <c r="AJ74" s="230"/>
      <c r="AK74" s="468"/>
      <c r="AL74" s="469"/>
      <c r="AM74" s="469"/>
      <c r="AN74" s="469"/>
      <c r="AO74" s="469"/>
      <c r="AP74" s="469"/>
      <c r="AQ74" s="469"/>
      <c r="AR74" s="469"/>
      <c r="AS74" s="469"/>
      <c r="AT74" s="469"/>
      <c r="AU74" s="469"/>
      <c r="AV74" s="469"/>
      <c r="AW74" s="469"/>
      <c r="AX74" s="469"/>
      <c r="AY74" s="469"/>
      <c r="AZ74" s="469"/>
      <c r="BA74" s="469"/>
      <c r="BB74" s="469"/>
      <c r="BC74" s="469"/>
      <c r="BD74" s="469"/>
      <c r="BE74" s="469"/>
      <c r="BF74" s="469"/>
      <c r="BG74" s="470"/>
      <c r="BH74" s="61"/>
      <c r="BI74" s="62"/>
      <c r="BJ74" s="62"/>
      <c r="BK74" s="62"/>
      <c r="BL74" s="62"/>
      <c r="BM74" s="62"/>
      <c r="BN74" s="62"/>
      <c r="BO74" s="62"/>
      <c r="BP74" s="62"/>
      <c r="BQ74" s="62"/>
      <c r="BR74" s="62"/>
      <c r="BS74" s="62"/>
      <c r="BT74" s="62"/>
      <c r="BU74" s="62"/>
      <c r="BV74" s="63"/>
      <c r="BW74" s="280"/>
      <c r="BX74" s="281"/>
      <c r="BY74" s="281"/>
      <c r="BZ74" s="281"/>
      <c r="CA74" s="282"/>
      <c r="CB74" s="283"/>
      <c r="CC74" s="281"/>
      <c r="CD74" s="281"/>
      <c r="CE74" s="281"/>
      <c r="CF74" s="282"/>
      <c r="CG74" s="283"/>
      <c r="CH74" s="281"/>
      <c r="CI74" s="281"/>
      <c r="CJ74" s="281"/>
      <c r="CK74" s="284"/>
      <c r="CL74" s="195"/>
      <c r="CM74" s="196"/>
      <c r="CN74" s="196"/>
      <c r="CO74" s="197"/>
      <c r="CP74" s="37"/>
      <c r="CQ74" s="4"/>
      <c r="CR74" s="4"/>
      <c r="DC74" s="2">
        <v>700</v>
      </c>
      <c r="DD74" s="2" t="s">
        <v>67</v>
      </c>
      <c r="DE74" s="2" t="s">
        <v>67</v>
      </c>
      <c r="DF74" s="7" t="s">
        <v>67</v>
      </c>
      <c r="DG74" s="7" t="s">
        <v>67</v>
      </c>
      <c r="DH74" s="7" t="s">
        <v>67</v>
      </c>
      <c r="DK74" s="2" t="s">
        <v>161</v>
      </c>
      <c r="DL74" s="2">
        <v>1000</v>
      </c>
      <c r="DM74" s="2">
        <v>45</v>
      </c>
      <c r="DN74" s="2" t="s">
        <v>73</v>
      </c>
      <c r="DO74" s="2" t="s">
        <v>160</v>
      </c>
      <c r="DP74" s="2" t="s">
        <v>163</v>
      </c>
      <c r="DQ74" s="2"/>
      <c r="DR74" s="2"/>
    </row>
    <row r="75" spans="5:122" ht="8.15" customHeight="1" x14ac:dyDescent="0.2">
      <c r="E75" s="203"/>
      <c r="F75" s="204"/>
      <c r="G75" s="210"/>
      <c r="H75" s="211"/>
      <c r="I75" s="211"/>
      <c r="J75" s="211"/>
      <c r="K75" s="211"/>
      <c r="L75" s="212"/>
      <c r="M75" s="231" t="s">
        <v>38</v>
      </c>
      <c r="N75" s="232"/>
      <c r="O75" s="232"/>
      <c r="P75" s="232"/>
      <c r="Q75" s="232"/>
      <c r="R75" s="232"/>
      <c r="S75" s="232"/>
      <c r="T75" s="232"/>
      <c r="U75" s="232"/>
      <c r="V75" s="232"/>
      <c r="W75" s="233"/>
      <c r="X75" s="237" t="s">
        <v>39</v>
      </c>
      <c r="Y75" s="238"/>
      <c r="Z75" s="238"/>
      <c r="AA75" s="238"/>
      <c r="AB75" s="238"/>
      <c r="AC75" s="238"/>
      <c r="AD75" s="238"/>
      <c r="AE75" s="238"/>
      <c r="AF75" s="238"/>
      <c r="AG75" s="238"/>
      <c r="AH75" s="238"/>
      <c r="AI75" s="238"/>
      <c r="AJ75" s="239"/>
      <c r="AK75" s="231" t="s">
        <v>40</v>
      </c>
      <c r="AL75" s="232"/>
      <c r="AM75" s="232"/>
      <c r="AN75" s="232"/>
      <c r="AO75" s="232"/>
      <c r="AP75" s="232"/>
      <c r="AQ75" s="232"/>
      <c r="AR75" s="232"/>
      <c r="AS75" s="232"/>
      <c r="AT75" s="232"/>
      <c r="AU75" s="232"/>
      <c r="AV75" s="232"/>
      <c r="AW75" s="232"/>
      <c r="AX75" s="232"/>
      <c r="AY75" s="232"/>
      <c r="AZ75" s="232"/>
      <c r="BA75" s="232"/>
      <c r="BB75" s="232"/>
      <c r="BC75" s="232"/>
      <c r="BD75" s="232"/>
      <c r="BE75" s="232"/>
      <c r="BF75" s="232"/>
      <c r="BG75" s="233"/>
      <c r="BH75" s="246"/>
      <c r="BI75" s="247"/>
      <c r="BJ75" s="247"/>
      <c r="BK75" s="247"/>
      <c r="BL75" s="247"/>
      <c r="BM75" s="247"/>
      <c r="BN75" s="247"/>
      <c r="BO75" s="247"/>
      <c r="BP75" s="247"/>
      <c r="BQ75" s="247"/>
      <c r="BR75" s="247"/>
      <c r="BS75" s="247"/>
      <c r="BT75" s="247"/>
      <c r="BU75" s="247"/>
      <c r="BV75" s="248"/>
      <c r="BW75" s="255"/>
      <c r="BX75" s="256"/>
      <c r="BY75" s="256"/>
      <c r="BZ75" s="256"/>
      <c r="CA75" s="257"/>
      <c r="CB75" s="264" t="s">
        <v>43</v>
      </c>
      <c r="CC75" s="265"/>
      <c r="CD75" s="265"/>
      <c r="CE75" s="265"/>
      <c r="CF75" s="265"/>
      <c r="CG75" s="269"/>
      <c r="CH75" s="256"/>
      <c r="CI75" s="256"/>
      <c r="CJ75" s="256"/>
      <c r="CK75" s="270"/>
      <c r="CL75" s="140" t="s">
        <v>101</v>
      </c>
      <c r="CM75" s="141"/>
      <c r="CN75" s="141"/>
      <c r="CO75" s="142"/>
      <c r="CP75" s="37"/>
      <c r="CQ75" s="4"/>
      <c r="CR75" s="4"/>
      <c r="DC75" s="2">
        <v>750</v>
      </c>
      <c r="DD75" s="2" t="s">
        <v>67</v>
      </c>
      <c r="DE75" s="2">
        <v>530</v>
      </c>
      <c r="DF75" s="2">
        <v>720</v>
      </c>
      <c r="DG75" s="7">
        <v>1410</v>
      </c>
      <c r="DH75" s="7">
        <v>1890</v>
      </c>
      <c r="DK75" s="2" t="s">
        <v>161</v>
      </c>
      <c r="DL75" s="2">
        <v>1000</v>
      </c>
      <c r="DM75" s="2">
        <v>60</v>
      </c>
      <c r="DN75" s="2" t="s">
        <v>73</v>
      </c>
      <c r="DO75" s="2" t="s">
        <v>160</v>
      </c>
      <c r="DP75" s="2" t="s">
        <v>162</v>
      </c>
      <c r="DQ75" s="2"/>
      <c r="DR75" s="2"/>
    </row>
    <row r="76" spans="5:122" ht="8.15" customHeight="1" x14ac:dyDescent="0.2">
      <c r="E76" s="203"/>
      <c r="F76" s="204"/>
      <c r="G76" s="210"/>
      <c r="H76" s="211"/>
      <c r="I76" s="211"/>
      <c r="J76" s="211"/>
      <c r="K76" s="211"/>
      <c r="L76" s="212"/>
      <c r="M76" s="143"/>
      <c r="N76" s="144"/>
      <c r="O76" s="144"/>
      <c r="P76" s="144"/>
      <c r="Q76" s="144"/>
      <c r="R76" s="144"/>
      <c r="S76" s="144"/>
      <c r="T76" s="144"/>
      <c r="U76" s="144"/>
      <c r="V76" s="144"/>
      <c r="W76" s="145"/>
      <c r="X76" s="240"/>
      <c r="Y76" s="241"/>
      <c r="Z76" s="241"/>
      <c r="AA76" s="241"/>
      <c r="AB76" s="241"/>
      <c r="AC76" s="241"/>
      <c r="AD76" s="241"/>
      <c r="AE76" s="241"/>
      <c r="AF76" s="241"/>
      <c r="AG76" s="241"/>
      <c r="AH76" s="241"/>
      <c r="AI76" s="241"/>
      <c r="AJ76" s="242"/>
      <c r="AK76" s="143"/>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5"/>
      <c r="BH76" s="249"/>
      <c r="BI76" s="250"/>
      <c r="BJ76" s="250"/>
      <c r="BK76" s="250"/>
      <c r="BL76" s="250"/>
      <c r="BM76" s="250"/>
      <c r="BN76" s="250"/>
      <c r="BO76" s="250"/>
      <c r="BP76" s="250"/>
      <c r="BQ76" s="250"/>
      <c r="BR76" s="250"/>
      <c r="BS76" s="250"/>
      <c r="BT76" s="250"/>
      <c r="BU76" s="250"/>
      <c r="BV76" s="251"/>
      <c r="BW76" s="258"/>
      <c r="BX76" s="259"/>
      <c r="BY76" s="259"/>
      <c r="BZ76" s="259"/>
      <c r="CA76" s="260"/>
      <c r="CB76" s="266"/>
      <c r="CC76" s="150"/>
      <c r="CD76" s="150"/>
      <c r="CE76" s="150"/>
      <c r="CF76" s="150"/>
      <c r="CG76" s="271"/>
      <c r="CH76" s="259"/>
      <c r="CI76" s="259"/>
      <c r="CJ76" s="259"/>
      <c r="CK76" s="272"/>
      <c r="CL76" s="143"/>
      <c r="CM76" s="144"/>
      <c r="CN76" s="144"/>
      <c r="CO76" s="145"/>
      <c r="CP76" s="37"/>
      <c r="CQ76" s="4"/>
      <c r="CR76" s="4"/>
      <c r="DC76" s="2">
        <v>850</v>
      </c>
      <c r="DD76" s="2" t="s">
        <v>67</v>
      </c>
      <c r="DE76" s="2" t="s">
        <v>67</v>
      </c>
      <c r="DF76" s="2" t="s">
        <v>67</v>
      </c>
      <c r="DG76" s="2" t="s">
        <v>67</v>
      </c>
      <c r="DH76" s="2" t="s">
        <v>67</v>
      </c>
      <c r="DK76" s="2" t="s">
        <v>161</v>
      </c>
      <c r="DL76" s="2">
        <v>1000</v>
      </c>
      <c r="DM76" s="2">
        <v>90</v>
      </c>
      <c r="DN76" s="2" t="s">
        <v>73</v>
      </c>
      <c r="DO76" s="2" t="s">
        <v>160</v>
      </c>
      <c r="DP76" s="2" t="s">
        <v>164</v>
      </c>
      <c r="DQ76" s="2"/>
      <c r="DR76" s="2"/>
    </row>
    <row r="77" spans="5:122" ht="8.15" customHeight="1" x14ac:dyDescent="0.2">
      <c r="E77" s="203"/>
      <c r="F77" s="204"/>
      <c r="G77" s="210"/>
      <c r="H77" s="211"/>
      <c r="I77" s="211"/>
      <c r="J77" s="211"/>
      <c r="K77" s="211"/>
      <c r="L77" s="212"/>
      <c r="M77" s="143"/>
      <c r="N77" s="144"/>
      <c r="O77" s="144"/>
      <c r="P77" s="144"/>
      <c r="Q77" s="144"/>
      <c r="R77" s="144"/>
      <c r="S77" s="144"/>
      <c r="T77" s="144"/>
      <c r="U77" s="144"/>
      <c r="V77" s="144"/>
      <c r="W77" s="145"/>
      <c r="X77" s="240"/>
      <c r="Y77" s="241"/>
      <c r="Z77" s="241"/>
      <c r="AA77" s="241"/>
      <c r="AB77" s="241"/>
      <c r="AC77" s="241"/>
      <c r="AD77" s="241"/>
      <c r="AE77" s="241"/>
      <c r="AF77" s="241"/>
      <c r="AG77" s="241"/>
      <c r="AH77" s="241"/>
      <c r="AI77" s="241"/>
      <c r="AJ77" s="242"/>
      <c r="AK77" s="143"/>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5"/>
      <c r="BH77" s="249"/>
      <c r="BI77" s="250"/>
      <c r="BJ77" s="250"/>
      <c r="BK77" s="250"/>
      <c r="BL77" s="250"/>
      <c r="BM77" s="250"/>
      <c r="BN77" s="250"/>
      <c r="BO77" s="250"/>
      <c r="BP77" s="250"/>
      <c r="BQ77" s="250"/>
      <c r="BR77" s="250"/>
      <c r="BS77" s="250"/>
      <c r="BT77" s="250"/>
      <c r="BU77" s="250"/>
      <c r="BV77" s="251"/>
      <c r="BW77" s="258"/>
      <c r="BX77" s="259"/>
      <c r="BY77" s="259"/>
      <c r="BZ77" s="259"/>
      <c r="CA77" s="260"/>
      <c r="CB77" s="266"/>
      <c r="CC77" s="150"/>
      <c r="CD77" s="150"/>
      <c r="CE77" s="150"/>
      <c r="CF77" s="150"/>
      <c r="CG77" s="271"/>
      <c r="CH77" s="259"/>
      <c r="CI77" s="259"/>
      <c r="CJ77" s="259"/>
      <c r="CK77" s="272"/>
      <c r="CL77" s="143"/>
      <c r="CM77" s="144"/>
      <c r="CN77" s="144"/>
      <c r="CO77" s="145"/>
      <c r="CP77" s="37"/>
      <c r="CQ77" s="4"/>
      <c r="CR77" s="4"/>
      <c r="DC77" s="2">
        <v>900</v>
      </c>
      <c r="DD77" s="2" t="s">
        <v>67</v>
      </c>
      <c r="DE77" s="2" t="s">
        <v>67</v>
      </c>
      <c r="DF77" s="2" t="s">
        <v>67</v>
      </c>
      <c r="DG77" s="7" t="s">
        <v>67</v>
      </c>
      <c r="DH77" s="7" t="s">
        <v>67</v>
      </c>
      <c r="DK77" s="2" t="s">
        <v>161</v>
      </c>
      <c r="DL77" s="2">
        <v>1000</v>
      </c>
      <c r="DM77" s="2">
        <v>105</v>
      </c>
      <c r="DN77" s="2" t="s">
        <v>73</v>
      </c>
      <c r="DO77" s="2" t="s">
        <v>160</v>
      </c>
      <c r="DP77" s="2" t="s">
        <v>164</v>
      </c>
      <c r="DQ77" s="2"/>
      <c r="DR77" s="2"/>
    </row>
    <row r="78" spans="5:122" ht="8.15" customHeight="1" x14ac:dyDescent="0.2">
      <c r="E78" s="203"/>
      <c r="F78" s="204"/>
      <c r="G78" s="210"/>
      <c r="H78" s="211"/>
      <c r="I78" s="211"/>
      <c r="J78" s="211"/>
      <c r="K78" s="211"/>
      <c r="L78" s="212"/>
      <c r="M78" s="143"/>
      <c r="N78" s="144"/>
      <c r="O78" s="144"/>
      <c r="P78" s="144"/>
      <c r="Q78" s="144"/>
      <c r="R78" s="144"/>
      <c r="S78" s="144"/>
      <c r="T78" s="144"/>
      <c r="U78" s="144"/>
      <c r="V78" s="144"/>
      <c r="W78" s="145"/>
      <c r="X78" s="240"/>
      <c r="Y78" s="241"/>
      <c r="Z78" s="241"/>
      <c r="AA78" s="241"/>
      <c r="AB78" s="241"/>
      <c r="AC78" s="241"/>
      <c r="AD78" s="241"/>
      <c r="AE78" s="241"/>
      <c r="AF78" s="241"/>
      <c r="AG78" s="241"/>
      <c r="AH78" s="241"/>
      <c r="AI78" s="241"/>
      <c r="AJ78" s="242"/>
      <c r="AK78" s="143"/>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5"/>
      <c r="BH78" s="249"/>
      <c r="BI78" s="250"/>
      <c r="BJ78" s="250"/>
      <c r="BK78" s="250"/>
      <c r="BL78" s="250"/>
      <c r="BM78" s="250"/>
      <c r="BN78" s="250"/>
      <c r="BO78" s="250"/>
      <c r="BP78" s="250"/>
      <c r="BQ78" s="250"/>
      <c r="BR78" s="250"/>
      <c r="BS78" s="250"/>
      <c r="BT78" s="250"/>
      <c r="BU78" s="250"/>
      <c r="BV78" s="251"/>
      <c r="BW78" s="258"/>
      <c r="BX78" s="259"/>
      <c r="BY78" s="259"/>
      <c r="BZ78" s="259"/>
      <c r="CA78" s="260"/>
      <c r="CB78" s="266"/>
      <c r="CC78" s="150"/>
      <c r="CD78" s="150"/>
      <c r="CE78" s="150"/>
      <c r="CF78" s="150"/>
      <c r="CG78" s="271"/>
      <c r="CH78" s="259"/>
      <c r="CI78" s="259"/>
      <c r="CJ78" s="259"/>
      <c r="CK78" s="272"/>
      <c r="CL78" s="143"/>
      <c r="CM78" s="144"/>
      <c r="CN78" s="144"/>
      <c r="CO78" s="145"/>
      <c r="CP78" s="37"/>
      <c r="CQ78" s="4"/>
      <c r="CR78" s="4"/>
      <c r="DC78" s="2">
        <v>1000</v>
      </c>
      <c r="DD78" s="2" t="s">
        <v>67</v>
      </c>
      <c r="DE78" s="2" t="s">
        <v>67</v>
      </c>
      <c r="DF78" s="2" t="s">
        <v>67</v>
      </c>
      <c r="DG78" s="7" t="s">
        <v>67</v>
      </c>
      <c r="DH78" s="7" t="s">
        <v>67</v>
      </c>
    </row>
    <row r="79" spans="5:122" ht="8.15" customHeight="1" x14ac:dyDescent="0.2">
      <c r="E79" s="203"/>
      <c r="F79" s="204"/>
      <c r="G79" s="210"/>
      <c r="H79" s="211"/>
      <c r="I79" s="211"/>
      <c r="J79" s="211"/>
      <c r="K79" s="211"/>
      <c r="L79" s="212"/>
      <c r="M79" s="234"/>
      <c r="N79" s="235"/>
      <c r="O79" s="235"/>
      <c r="P79" s="235"/>
      <c r="Q79" s="235"/>
      <c r="R79" s="235"/>
      <c r="S79" s="235"/>
      <c r="T79" s="235"/>
      <c r="U79" s="235"/>
      <c r="V79" s="235"/>
      <c r="W79" s="236"/>
      <c r="X79" s="243"/>
      <c r="Y79" s="244"/>
      <c r="Z79" s="244"/>
      <c r="AA79" s="244"/>
      <c r="AB79" s="244"/>
      <c r="AC79" s="244"/>
      <c r="AD79" s="244"/>
      <c r="AE79" s="244"/>
      <c r="AF79" s="244"/>
      <c r="AG79" s="244"/>
      <c r="AH79" s="244"/>
      <c r="AI79" s="244"/>
      <c r="AJ79" s="245"/>
      <c r="AK79" s="234"/>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6"/>
      <c r="BH79" s="252"/>
      <c r="BI79" s="253"/>
      <c r="BJ79" s="253"/>
      <c r="BK79" s="253"/>
      <c r="BL79" s="253"/>
      <c r="BM79" s="253"/>
      <c r="BN79" s="253"/>
      <c r="BO79" s="253"/>
      <c r="BP79" s="253"/>
      <c r="BQ79" s="253"/>
      <c r="BR79" s="253"/>
      <c r="BS79" s="253"/>
      <c r="BT79" s="253"/>
      <c r="BU79" s="253"/>
      <c r="BV79" s="254"/>
      <c r="BW79" s="261"/>
      <c r="BX79" s="262"/>
      <c r="BY79" s="262"/>
      <c r="BZ79" s="262"/>
      <c r="CA79" s="263"/>
      <c r="CB79" s="267"/>
      <c r="CC79" s="268"/>
      <c r="CD79" s="268"/>
      <c r="CE79" s="268"/>
      <c r="CF79" s="268"/>
      <c r="CG79" s="273"/>
      <c r="CH79" s="262"/>
      <c r="CI79" s="262"/>
      <c r="CJ79" s="262"/>
      <c r="CK79" s="274"/>
      <c r="CL79" s="146"/>
      <c r="CM79" s="147"/>
      <c r="CN79" s="147"/>
      <c r="CO79" s="148"/>
      <c r="CP79" s="37"/>
      <c r="CQ79" s="4"/>
      <c r="CR79" s="4"/>
      <c r="DC79" s="2">
        <v>1150</v>
      </c>
      <c r="DD79" s="2" t="s">
        <v>67</v>
      </c>
      <c r="DE79" s="2" t="s">
        <v>67</v>
      </c>
      <c r="DF79" s="2" t="s">
        <v>67</v>
      </c>
      <c r="DG79" s="2" t="s">
        <v>67</v>
      </c>
      <c r="DH79" s="2" t="s">
        <v>67</v>
      </c>
    </row>
    <row r="80" spans="5:122" ht="8.15" customHeight="1" x14ac:dyDescent="0.2">
      <c r="E80" s="203"/>
      <c r="F80" s="204"/>
      <c r="G80" s="210"/>
      <c r="H80" s="211"/>
      <c r="I80" s="211"/>
      <c r="J80" s="211"/>
      <c r="K80" s="211"/>
      <c r="L80" s="212"/>
      <c r="M80" s="285" t="s">
        <v>14</v>
      </c>
      <c r="N80" s="286"/>
      <c r="O80" s="286"/>
      <c r="P80" s="286"/>
      <c r="Q80" s="286"/>
      <c r="R80" s="286"/>
      <c r="S80" s="286"/>
      <c r="T80" s="286"/>
      <c r="U80" s="286"/>
      <c r="V80" s="286"/>
      <c r="W80" s="287"/>
      <c r="X80" s="288" t="s">
        <v>90</v>
      </c>
      <c r="Y80" s="289"/>
      <c r="Z80" s="289"/>
      <c r="AA80" s="289"/>
      <c r="AB80" s="289"/>
      <c r="AC80" s="289"/>
      <c r="AD80" s="289"/>
      <c r="AE80" s="289"/>
      <c r="AF80" s="289"/>
      <c r="AG80" s="289"/>
      <c r="AH80" s="289"/>
      <c r="AI80" s="289"/>
      <c r="AJ80" s="290"/>
      <c r="AK80" s="288" t="s">
        <v>197</v>
      </c>
      <c r="AL80" s="289"/>
      <c r="AM80" s="289"/>
      <c r="AN80" s="289"/>
      <c r="AO80" s="289"/>
      <c r="AP80" s="289"/>
      <c r="AQ80" s="289"/>
      <c r="AR80" s="289"/>
      <c r="AS80" s="289"/>
      <c r="AT80" s="289"/>
      <c r="AU80" s="289"/>
      <c r="AV80" s="289"/>
      <c r="AW80" s="289"/>
      <c r="AX80" s="289"/>
      <c r="AY80" s="289"/>
      <c r="AZ80" s="289"/>
      <c r="BA80" s="289"/>
      <c r="BB80" s="289"/>
      <c r="BC80" s="289"/>
      <c r="BD80" s="289"/>
      <c r="BE80" s="289"/>
      <c r="BF80" s="289"/>
      <c r="BG80" s="290"/>
      <c r="BH80" s="64"/>
      <c r="BI80" s="100"/>
      <c r="BJ80" s="100"/>
      <c r="BK80" s="100"/>
      <c r="BL80" s="100"/>
      <c r="BM80" s="100"/>
      <c r="BN80" s="291"/>
      <c r="BO80" s="291"/>
      <c r="BP80" s="291"/>
      <c r="BQ80" s="291"/>
      <c r="BR80" s="291"/>
      <c r="BS80" s="100"/>
      <c r="BT80" s="100"/>
      <c r="BU80" s="100"/>
      <c r="BV80" s="98"/>
      <c r="BW80" s="292" t="str">
        <f>IF(BN81="","",IF(AND(CU69="○",CV69="○",CX67="○"),"○",""))</f>
        <v/>
      </c>
      <c r="BX80" s="293"/>
      <c r="BY80" s="293"/>
      <c r="BZ80" s="293"/>
      <c r="CA80" s="294"/>
      <c r="CB80" s="295" t="str">
        <f>IF(BN81="","",IF(AND(CG80="",CU69="×"),"○",""))</f>
        <v/>
      </c>
      <c r="CC80" s="296"/>
      <c r="CD80" s="296"/>
      <c r="CE80" s="296"/>
      <c r="CF80" s="297"/>
      <c r="CG80" s="295" t="str">
        <f>IF(BN81="","",IF(OR(CV69="×",CX67="×"),"○",""))</f>
        <v/>
      </c>
      <c r="CH80" s="296"/>
      <c r="CI80" s="296"/>
      <c r="CJ80" s="296"/>
      <c r="CK80" s="298"/>
      <c r="CL80" s="140" t="s">
        <v>103</v>
      </c>
      <c r="CM80" s="141"/>
      <c r="CN80" s="141"/>
      <c r="CO80" s="142"/>
      <c r="CP80" s="37"/>
      <c r="CQ80" s="4"/>
      <c r="CR80" s="4"/>
    </row>
    <row r="81" spans="5:112" ht="8.15" customHeight="1" x14ac:dyDescent="0.2">
      <c r="E81" s="203"/>
      <c r="F81" s="204"/>
      <c r="G81" s="210"/>
      <c r="H81" s="211"/>
      <c r="I81" s="211"/>
      <c r="J81" s="211"/>
      <c r="K81" s="211"/>
      <c r="L81" s="212"/>
      <c r="M81" s="210"/>
      <c r="N81" s="211"/>
      <c r="O81" s="211"/>
      <c r="P81" s="211"/>
      <c r="Q81" s="211"/>
      <c r="R81" s="211"/>
      <c r="S81" s="211"/>
      <c r="T81" s="211"/>
      <c r="U81" s="211"/>
      <c r="V81" s="211"/>
      <c r="W81" s="212"/>
      <c r="X81" s="192"/>
      <c r="Y81" s="193"/>
      <c r="Z81" s="193"/>
      <c r="AA81" s="193"/>
      <c r="AB81" s="193"/>
      <c r="AC81" s="193"/>
      <c r="AD81" s="193"/>
      <c r="AE81" s="193"/>
      <c r="AF81" s="193"/>
      <c r="AG81" s="193"/>
      <c r="AH81" s="193"/>
      <c r="AI81" s="193"/>
      <c r="AJ81" s="194"/>
      <c r="AK81" s="192"/>
      <c r="AL81" s="193"/>
      <c r="AM81" s="193"/>
      <c r="AN81" s="193"/>
      <c r="AO81" s="193"/>
      <c r="AP81" s="193"/>
      <c r="AQ81" s="193"/>
      <c r="AR81" s="193"/>
      <c r="AS81" s="193"/>
      <c r="AT81" s="193"/>
      <c r="AU81" s="193"/>
      <c r="AV81" s="193"/>
      <c r="AW81" s="193"/>
      <c r="AX81" s="193"/>
      <c r="AY81" s="193"/>
      <c r="AZ81" s="193"/>
      <c r="BA81" s="193"/>
      <c r="BB81" s="193"/>
      <c r="BC81" s="193"/>
      <c r="BD81" s="193"/>
      <c r="BE81" s="193"/>
      <c r="BF81" s="193"/>
      <c r="BG81" s="194"/>
      <c r="BH81" s="216" t="s">
        <v>24</v>
      </c>
      <c r="BI81" s="217"/>
      <c r="BJ81" s="217"/>
      <c r="BK81" s="217"/>
      <c r="BL81" s="217"/>
      <c r="BM81" s="217"/>
      <c r="BN81" s="218"/>
      <c r="BO81" s="218"/>
      <c r="BP81" s="218"/>
      <c r="BQ81" s="218"/>
      <c r="BR81" s="218"/>
      <c r="BS81" s="220" t="s">
        <v>32</v>
      </c>
      <c r="BT81" s="220"/>
      <c r="BU81" s="220"/>
      <c r="BV81" s="83"/>
      <c r="BW81" s="171"/>
      <c r="BX81" s="172"/>
      <c r="BY81" s="172"/>
      <c r="BZ81" s="172"/>
      <c r="CA81" s="173"/>
      <c r="CB81" s="180"/>
      <c r="CC81" s="181"/>
      <c r="CD81" s="181"/>
      <c r="CE81" s="181"/>
      <c r="CF81" s="182"/>
      <c r="CG81" s="180"/>
      <c r="CH81" s="181"/>
      <c r="CI81" s="181"/>
      <c r="CJ81" s="181"/>
      <c r="CK81" s="187"/>
      <c r="CL81" s="143"/>
      <c r="CM81" s="144"/>
      <c r="CN81" s="144"/>
      <c r="CO81" s="145"/>
      <c r="CP81" s="37"/>
      <c r="CQ81" s="4"/>
      <c r="CR81" s="4"/>
    </row>
    <row r="82" spans="5:112" ht="8.15" customHeight="1" x14ac:dyDescent="0.2">
      <c r="E82" s="203"/>
      <c r="F82" s="204"/>
      <c r="G82" s="210"/>
      <c r="H82" s="211"/>
      <c r="I82" s="211"/>
      <c r="J82" s="211"/>
      <c r="K82" s="211"/>
      <c r="L82" s="212"/>
      <c r="M82" s="210"/>
      <c r="N82" s="211"/>
      <c r="O82" s="211"/>
      <c r="P82" s="211"/>
      <c r="Q82" s="211"/>
      <c r="R82" s="211"/>
      <c r="S82" s="211"/>
      <c r="T82" s="211"/>
      <c r="U82" s="211"/>
      <c r="V82" s="211"/>
      <c r="W82" s="212"/>
      <c r="X82" s="192"/>
      <c r="Y82" s="193"/>
      <c r="Z82" s="193"/>
      <c r="AA82" s="193"/>
      <c r="AB82" s="193"/>
      <c r="AC82" s="193"/>
      <c r="AD82" s="193"/>
      <c r="AE82" s="193"/>
      <c r="AF82" s="193"/>
      <c r="AG82" s="193"/>
      <c r="AH82" s="193"/>
      <c r="AI82" s="193"/>
      <c r="AJ82" s="194"/>
      <c r="AK82" s="192"/>
      <c r="AL82" s="193"/>
      <c r="AM82" s="193"/>
      <c r="AN82" s="193"/>
      <c r="AO82" s="193"/>
      <c r="AP82" s="193"/>
      <c r="AQ82" s="193"/>
      <c r="AR82" s="193"/>
      <c r="AS82" s="193"/>
      <c r="AT82" s="193"/>
      <c r="AU82" s="193"/>
      <c r="AV82" s="193"/>
      <c r="AW82" s="193"/>
      <c r="AX82" s="193"/>
      <c r="AY82" s="193"/>
      <c r="AZ82" s="193"/>
      <c r="BA82" s="193"/>
      <c r="BB82" s="193"/>
      <c r="BC82" s="193"/>
      <c r="BD82" s="193"/>
      <c r="BE82" s="193"/>
      <c r="BF82" s="193"/>
      <c r="BG82" s="194"/>
      <c r="BH82" s="216"/>
      <c r="BI82" s="217"/>
      <c r="BJ82" s="217"/>
      <c r="BK82" s="217"/>
      <c r="BL82" s="217"/>
      <c r="BM82" s="217"/>
      <c r="BN82" s="219"/>
      <c r="BO82" s="219"/>
      <c r="BP82" s="219"/>
      <c r="BQ82" s="219"/>
      <c r="BR82" s="219"/>
      <c r="BS82" s="220"/>
      <c r="BT82" s="220"/>
      <c r="BU82" s="220"/>
      <c r="BV82" s="83"/>
      <c r="BW82" s="171"/>
      <c r="BX82" s="172"/>
      <c r="BY82" s="172"/>
      <c r="BZ82" s="172"/>
      <c r="CA82" s="173"/>
      <c r="CB82" s="180"/>
      <c r="CC82" s="181"/>
      <c r="CD82" s="181"/>
      <c r="CE82" s="181"/>
      <c r="CF82" s="182"/>
      <c r="CG82" s="180"/>
      <c r="CH82" s="181"/>
      <c r="CI82" s="181"/>
      <c r="CJ82" s="181"/>
      <c r="CK82" s="187"/>
      <c r="CL82" s="143"/>
      <c r="CM82" s="144"/>
      <c r="CN82" s="144"/>
      <c r="CO82" s="145"/>
      <c r="CP82" s="37"/>
      <c r="CQ82" s="4"/>
      <c r="CR82" s="4"/>
      <c r="DC82" s="4" t="s">
        <v>74</v>
      </c>
    </row>
    <row r="83" spans="5:112" ht="8.15" customHeight="1" x14ac:dyDescent="0.2">
      <c r="E83" s="203"/>
      <c r="F83" s="204"/>
      <c r="G83" s="210"/>
      <c r="H83" s="211"/>
      <c r="I83" s="211"/>
      <c r="J83" s="211"/>
      <c r="K83" s="211"/>
      <c r="L83" s="212"/>
      <c r="M83" s="210"/>
      <c r="N83" s="211"/>
      <c r="O83" s="211"/>
      <c r="P83" s="211"/>
      <c r="Q83" s="211"/>
      <c r="R83" s="211"/>
      <c r="S83" s="211"/>
      <c r="T83" s="211"/>
      <c r="U83" s="211"/>
      <c r="V83" s="211"/>
      <c r="W83" s="212"/>
      <c r="X83" s="192"/>
      <c r="Y83" s="193"/>
      <c r="Z83" s="193"/>
      <c r="AA83" s="193"/>
      <c r="AB83" s="193"/>
      <c r="AC83" s="193"/>
      <c r="AD83" s="193"/>
      <c r="AE83" s="193"/>
      <c r="AF83" s="193"/>
      <c r="AG83" s="193"/>
      <c r="AH83" s="193"/>
      <c r="AI83" s="193"/>
      <c r="AJ83" s="194"/>
      <c r="AK83" s="192"/>
      <c r="AL83" s="193"/>
      <c r="AM83" s="193"/>
      <c r="AN83" s="193"/>
      <c r="AO83" s="193"/>
      <c r="AP83" s="193"/>
      <c r="AQ83" s="193"/>
      <c r="AR83" s="193"/>
      <c r="AS83" s="193"/>
      <c r="AT83" s="193"/>
      <c r="AU83" s="193"/>
      <c r="AV83" s="193"/>
      <c r="AW83" s="193"/>
      <c r="AX83" s="193"/>
      <c r="AY83" s="193"/>
      <c r="AZ83" s="193"/>
      <c r="BA83" s="193"/>
      <c r="BB83" s="193"/>
      <c r="BC83" s="193"/>
      <c r="BD83" s="193"/>
      <c r="BE83" s="193"/>
      <c r="BF83" s="193"/>
      <c r="BG83" s="194"/>
      <c r="BH83" s="101"/>
      <c r="BI83" s="77"/>
      <c r="BJ83" s="77"/>
      <c r="BK83" s="77"/>
      <c r="BL83" s="77"/>
      <c r="BM83" s="77"/>
      <c r="BN83" s="77"/>
      <c r="BO83" s="77"/>
      <c r="BP83" s="77"/>
      <c r="BQ83" s="77"/>
      <c r="BR83" s="77"/>
      <c r="BS83" s="77"/>
      <c r="BT83" s="77"/>
      <c r="BU83" s="79"/>
      <c r="BV83" s="83"/>
      <c r="BW83" s="171"/>
      <c r="BX83" s="172"/>
      <c r="BY83" s="172"/>
      <c r="BZ83" s="172"/>
      <c r="CA83" s="173"/>
      <c r="CB83" s="180"/>
      <c r="CC83" s="181"/>
      <c r="CD83" s="181"/>
      <c r="CE83" s="181"/>
      <c r="CF83" s="182"/>
      <c r="CG83" s="180"/>
      <c r="CH83" s="181"/>
      <c r="CI83" s="181"/>
      <c r="CJ83" s="181"/>
      <c r="CK83" s="187"/>
      <c r="CL83" s="143"/>
      <c r="CM83" s="144"/>
      <c r="CN83" s="144"/>
      <c r="CO83" s="145"/>
      <c r="CP83" s="37"/>
      <c r="CQ83" s="4"/>
      <c r="CR83" s="4"/>
      <c r="DC83" s="2"/>
      <c r="DD83" s="2">
        <v>45</v>
      </c>
      <c r="DE83" s="2">
        <v>60</v>
      </c>
      <c r="DF83" s="2">
        <v>90</v>
      </c>
      <c r="DG83" s="2">
        <v>105</v>
      </c>
    </row>
    <row r="84" spans="5:112" ht="8.15" customHeight="1" x14ac:dyDescent="0.2">
      <c r="E84" s="203"/>
      <c r="F84" s="204"/>
      <c r="G84" s="210"/>
      <c r="H84" s="211"/>
      <c r="I84" s="211"/>
      <c r="J84" s="211"/>
      <c r="K84" s="211"/>
      <c r="L84" s="212"/>
      <c r="M84" s="210"/>
      <c r="N84" s="211"/>
      <c r="O84" s="211"/>
      <c r="P84" s="211"/>
      <c r="Q84" s="211"/>
      <c r="R84" s="211"/>
      <c r="S84" s="211"/>
      <c r="T84" s="211"/>
      <c r="U84" s="211"/>
      <c r="V84" s="211"/>
      <c r="W84" s="212"/>
      <c r="X84" s="192"/>
      <c r="Y84" s="193"/>
      <c r="Z84" s="193"/>
      <c r="AA84" s="193"/>
      <c r="AB84" s="193"/>
      <c r="AC84" s="193"/>
      <c r="AD84" s="193"/>
      <c r="AE84" s="193"/>
      <c r="AF84" s="193"/>
      <c r="AG84" s="193"/>
      <c r="AH84" s="193"/>
      <c r="AI84" s="193"/>
      <c r="AJ84" s="194"/>
      <c r="AK84" s="192"/>
      <c r="AL84" s="193"/>
      <c r="AM84" s="193"/>
      <c r="AN84" s="193"/>
      <c r="AO84" s="193"/>
      <c r="AP84" s="193"/>
      <c r="AQ84" s="193"/>
      <c r="AR84" s="193"/>
      <c r="AS84" s="193"/>
      <c r="AT84" s="193"/>
      <c r="AU84" s="193"/>
      <c r="AV84" s="193"/>
      <c r="AW84" s="193"/>
      <c r="AX84" s="193"/>
      <c r="AY84" s="193"/>
      <c r="AZ84" s="193"/>
      <c r="BA84" s="193"/>
      <c r="BB84" s="193"/>
      <c r="BC84" s="193"/>
      <c r="BD84" s="193"/>
      <c r="BE84" s="193"/>
      <c r="BF84" s="193"/>
      <c r="BG84" s="194"/>
      <c r="BH84" s="101"/>
      <c r="BI84" s="77"/>
      <c r="BJ84" s="77"/>
      <c r="BK84" s="77"/>
      <c r="BL84" s="77"/>
      <c r="BM84" s="77"/>
      <c r="BN84" s="77"/>
      <c r="BO84" s="77"/>
      <c r="BP84" s="77"/>
      <c r="BQ84" s="77"/>
      <c r="BR84" s="77"/>
      <c r="BS84" s="77"/>
      <c r="BT84" s="77"/>
      <c r="BU84" s="79"/>
      <c r="BV84" s="83"/>
      <c r="BW84" s="171"/>
      <c r="BX84" s="172"/>
      <c r="BY84" s="172"/>
      <c r="BZ84" s="172"/>
      <c r="CA84" s="173"/>
      <c r="CB84" s="180"/>
      <c r="CC84" s="181"/>
      <c r="CD84" s="181"/>
      <c r="CE84" s="181"/>
      <c r="CF84" s="182"/>
      <c r="CG84" s="180"/>
      <c r="CH84" s="181"/>
      <c r="CI84" s="181"/>
      <c r="CJ84" s="181"/>
      <c r="CK84" s="187"/>
      <c r="CL84" s="143"/>
      <c r="CM84" s="144"/>
      <c r="CN84" s="144"/>
      <c r="CO84" s="145"/>
      <c r="CP84" s="37"/>
      <c r="CQ84" s="4"/>
      <c r="CR84" s="4"/>
      <c r="DC84" s="2">
        <v>750</v>
      </c>
      <c r="DD84" s="2">
        <v>560</v>
      </c>
      <c r="DE84" s="7">
        <v>780</v>
      </c>
      <c r="DF84" s="2" t="s">
        <v>67</v>
      </c>
      <c r="DG84" s="2" t="s">
        <v>67</v>
      </c>
    </row>
    <row r="85" spans="5:112" ht="8.15" customHeight="1" x14ac:dyDescent="0.2">
      <c r="E85" s="203"/>
      <c r="F85" s="204"/>
      <c r="G85" s="210"/>
      <c r="H85" s="211"/>
      <c r="I85" s="211"/>
      <c r="J85" s="211"/>
      <c r="K85" s="211"/>
      <c r="L85" s="212"/>
      <c r="M85" s="210"/>
      <c r="N85" s="211"/>
      <c r="O85" s="211"/>
      <c r="P85" s="211"/>
      <c r="Q85" s="211"/>
      <c r="R85" s="211"/>
      <c r="S85" s="211"/>
      <c r="T85" s="211"/>
      <c r="U85" s="211"/>
      <c r="V85" s="211"/>
      <c r="W85" s="212"/>
      <c r="X85" s="192"/>
      <c r="Y85" s="193"/>
      <c r="Z85" s="193"/>
      <c r="AA85" s="193"/>
      <c r="AB85" s="193"/>
      <c r="AC85" s="193"/>
      <c r="AD85" s="193"/>
      <c r="AE85" s="193"/>
      <c r="AF85" s="193"/>
      <c r="AG85" s="193"/>
      <c r="AH85" s="193"/>
      <c r="AI85" s="193"/>
      <c r="AJ85" s="194"/>
      <c r="AK85" s="42"/>
      <c r="AM85" s="23"/>
      <c r="AN85" s="23"/>
      <c r="AO85" s="23"/>
      <c r="AP85" s="217" t="s">
        <v>45</v>
      </c>
      <c r="AQ85" s="217"/>
      <c r="AR85" s="217"/>
      <c r="AS85" s="217"/>
      <c r="AT85" s="217"/>
      <c r="AU85" s="222" t="str">
        <f>IF(OR(AW12="機種",AW12=""),"?",VLOOKUP(AW12,CS51:CT56,2,FALSE))</f>
        <v>?</v>
      </c>
      <c r="AV85" s="222"/>
      <c r="AW85" s="222"/>
      <c r="AX85" s="222"/>
      <c r="AY85" s="222"/>
      <c r="AZ85" s="222"/>
      <c r="BA85" s="224" t="s">
        <v>32</v>
      </c>
      <c r="BB85" s="224"/>
      <c r="BC85" s="224"/>
      <c r="BE85" s="25"/>
      <c r="BF85" s="25"/>
      <c r="BG85" s="108"/>
      <c r="BH85" s="95"/>
      <c r="BI85" s="83"/>
      <c r="BJ85" s="83"/>
      <c r="BK85" s="83"/>
      <c r="BL85" s="83"/>
      <c r="BM85" s="83"/>
      <c r="BN85" s="150"/>
      <c r="BO85" s="150"/>
      <c r="BP85" s="150"/>
      <c r="BQ85" s="150"/>
      <c r="BR85" s="150"/>
      <c r="BS85" s="83"/>
      <c r="BT85" s="83"/>
      <c r="BU85" s="83"/>
      <c r="BV85" s="83"/>
      <c r="BW85" s="171"/>
      <c r="BX85" s="172"/>
      <c r="BY85" s="172"/>
      <c r="BZ85" s="172"/>
      <c r="CA85" s="173"/>
      <c r="CB85" s="180"/>
      <c r="CC85" s="181"/>
      <c r="CD85" s="181"/>
      <c r="CE85" s="181"/>
      <c r="CF85" s="182"/>
      <c r="CG85" s="180"/>
      <c r="CH85" s="181"/>
      <c r="CI85" s="181"/>
      <c r="CJ85" s="181"/>
      <c r="CK85" s="187"/>
      <c r="CL85" s="143"/>
      <c r="CM85" s="144"/>
      <c r="CN85" s="144"/>
      <c r="CO85" s="145"/>
      <c r="CP85" s="37"/>
      <c r="CQ85" s="4"/>
      <c r="CR85" s="4"/>
      <c r="DC85" s="2">
        <v>1000</v>
      </c>
      <c r="DD85" s="2" t="s">
        <v>67</v>
      </c>
      <c r="DE85" s="7" t="s">
        <v>67</v>
      </c>
      <c r="DF85" s="2" t="s">
        <v>67</v>
      </c>
      <c r="DG85" s="2" t="s">
        <v>67</v>
      </c>
    </row>
    <row r="86" spans="5:112" ht="8.15" customHeight="1" x14ac:dyDescent="0.2">
      <c r="E86" s="203"/>
      <c r="F86" s="204"/>
      <c r="G86" s="210"/>
      <c r="H86" s="211"/>
      <c r="I86" s="211"/>
      <c r="J86" s="211"/>
      <c r="K86" s="211"/>
      <c r="L86" s="212"/>
      <c r="M86" s="210"/>
      <c r="N86" s="211"/>
      <c r="O86" s="211"/>
      <c r="P86" s="211"/>
      <c r="Q86" s="211"/>
      <c r="R86" s="211"/>
      <c r="S86" s="211"/>
      <c r="T86" s="211"/>
      <c r="U86" s="211"/>
      <c r="V86" s="211"/>
      <c r="W86" s="212"/>
      <c r="X86" s="192"/>
      <c r="Y86" s="193"/>
      <c r="Z86" s="193"/>
      <c r="AA86" s="193"/>
      <c r="AB86" s="193"/>
      <c r="AC86" s="193"/>
      <c r="AD86" s="193"/>
      <c r="AE86" s="193"/>
      <c r="AF86" s="193"/>
      <c r="AG86" s="193"/>
      <c r="AH86" s="193"/>
      <c r="AI86" s="193"/>
      <c r="AJ86" s="194"/>
      <c r="AK86" s="42"/>
      <c r="AL86" s="23"/>
      <c r="AM86" s="23"/>
      <c r="AN86" s="23"/>
      <c r="AO86" s="23"/>
      <c r="AP86" s="221"/>
      <c r="AQ86" s="221"/>
      <c r="AR86" s="221"/>
      <c r="AS86" s="221"/>
      <c r="AT86" s="221"/>
      <c r="AU86" s="223"/>
      <c r="AV86" s="223"/>
      <c r="AW86" s="223"/>
      <c r="AX86" s="223"/>
      <c r="AY86" s="223"/>
      <c r="AZ86" s="223"/>
      <c r="BA86" s="225"/>
      <c r="BB86" s="225"/>
      <c r="BC86" s="225"/>
      <c r="BD86" s="25"/>
      <c r="BE86" s="25"/>
      <c r="BF86" s="25"/>
      <c r="BG86" s="108"/>
      <c r="BH86" s="216" t="s">
        <v>70</v>
      </c>
      <c r="BI86" s="217"/>
      <c r="BJ86" s="217"/>
      <c r="BK86" s="217"/>
      <c r="BL86" s="217"/>
      <c r="BM86" s="217"/>
      <c r="BN86" s="218"/>
      <c r="BO86" s="218"/>
      <c r="BP86" s="218"/>
      <c r="BQ86" s="218"/>
      <c r="BR86" s="218"/>
      <c r="BS86" s="226" t="s">
        <v>32</v>
      </c>
      <c r="BT86" s="220"/>
      <c r="BU86" s="220"/>
      <c r="BV86" s="96"/>
      <c r="BW86" s="171"/>
      <c r="BX86" s="172"/>
      <c r="BY86" s="172"/>
      <c r="BZ86" s="172"/>
      <c r="CA86" s="173"/>
      <c r="CB86" s="180"/>
      <c r="CC86" s="181"/>
      <c r="CD86" s="181"/>
      <c r="CE86" s="181"/>
      <c r="CF86" s="182"/>
      <c r="CG86" s="180"/>
      <c r="CH86" s="181"/>
      <c r="CI86" s="181"/>
      <c r="CJ86" s="181"/>
      <c r="CK86" s="187"/>
      <c r="CL86" s="143"/>
      <c r="CM86" s="144"/>
      <c r="CN86" s="144"/>
      <c r="CO86" s="145"/>
      <c r="CP86" s="37"/>
      <c r="CQ86" s="4"/>
      <c r="CR86" s="4"/>
    </row>
    <row r="87" spans="5:112" ht="8.15" customHeight="1" x14ac:dyDescent="0.2">
      <c r="E87" s="203"/>
      <c r="F87" s="204"/>
      <c r="G87" s="210"/>
      <c r="H87" s="211"/>
      <c r="I87" s="211"/>
      <c r="J87" s="211"/>
      <c r="K87" s="211"/>
      <c r="L87" s="212"/>
      <c r="M87" s="210"/>
      <c r="N87" s="211"/>
      <c r="O87" s="211"/>
      <c r="P87" s="211"/>
      <c r="Q87" s="211"/>
      <c r="R87" s="211"/>
      <c r="S87" s="211"/>
      <c r="T87" s="211"/>
      <c r="U87" s="211"/>
      <c r="V87" s="211"/>
      <c r="W87" s="212"/>
      <c r="X87" s="192"/>
      <c r="Y87" s="193"/>
      <c r="Z87" s="193"/>
      <c r="AA87" s="193"/>
      <c r="AB87" s="193"/>
      <c r="AC87" s="193"/>
      <c r="AD87" s="193"/>
      <c r="AE87" s="193"/>
      <c r="AF87" s="193"/>
      <c r="AG87" s="193"/>
      <c r="AH87" s="193"/>
      <c r="AI87" s="193"/>
      <c r="AJ87" s="194"/>
      <c r="AK87" s="65"/>
      <c r="AL87" s="37"/>
      <c r="AP87" s="77"/>
      <c r="AQ87" s="37"/>
      <c r="AR87" s="37"/>
      <c r="AS87" s="37"/>
      <c r="AT87" s="37"/>
      <c r="AU87" s="66"/>
      <c r="AV87" s="67"/>
      <c r="AW87" s="67"/>
      <c r="AX87" s="67"/>
      <c r="AY87" s="67"/>
      <c r="AZ87" s="68"/>
      <c r="BA87" s="78"/>
      <c r="BB87" s="78"/>
      <c r="BC87" s="78"/>
      <c r="BD87" s="37"/>
      <c r="BE87" s="37"/>
      <c r="BF87" s="37"/>
      <c r="BG87" s="69"/>
      <c r="BH87" s="216"/>
      <c r="BI87" s="217"/>
      <c r="BJ87" s="217"/>
      <c r="BK87" s="217"/>
      <c r="BL87" s="217"/>
      <c r="BM87" s="217"/>
      <c r="BN87" s="219"/>
      <c r="BO87" s="219"/>
      <c r="BP87" s="219"/>
      <c r="BQ87" s="219"/>
      <c r="BR87" s="219"/>
      <c r="BS87" s="220"/>
      <c r="BT87" s="220"/>
      <c r="BU87" s="220"/>
      <c r="BV87" s="96"/>
      <c r="BW87" s="171"/>
      <c r="BX87" s="172"/>
      <c r="BY87" s="172"/>
      <c r="BZ87" s="172"/>
      <c r="CA87" s="173"/>
      <c r="CB87" s="180"/>
      <c r="CC87" s="181"/>
      <c r="CD87" s="181"/>
      <c r="CE87" s="181"/>
      <c r="CF87" s="182"/>
      <c r="CG87" s="180"/>
      <c r="CH87" s="181"/>
      <c r="CI87" s="181"/>
      <c r="CJ87" s="181"/>
      <c r="CK87" s="187"/>
      <c r="CL87" s="143"/>
      <c r="CM87" s="144"/>
      <c r="CN87" s="144"/>
      <c r="CO87" s="145"/>
      <c r="CP87" s="37"/>
      <c r="CQ87" s="4"/>
      <c r="CR87" s="4"/>
    </row>
    <row r="88" spans="5:112" ht="8.15" customHeight="1" x14ac:dyDescent="0.2">
      <c r="E88" s="203"/>
      <c r="F88" s="204"/>
      <c r="G88" s="210"/>
      <c r="H88" s="211"/>
      <c r="I88" s="211"/>
      <c r="J88" s="211"/>
      <c r="K88" s="211"/>
      <c r="L88" s="212"/>
      <c r="M88" s="210"/>
      <c r="N88" s="211"/>
      <c r="O88" s="211"/>
      <c r="P88" s="211"/>
      <c r="Q88" s="211"/>
      <c r="R88" s="211"/>
      <c r="S88" s="211"/>
      <c r="T88" s="211"/>
      <c r="U88" s="211"/>
      <c r="V88" s="211"/>
      <c r="W88" s="212"/>
      <c r="X88" s="192"/>
      <c r="Y88" s="193"/>
      <c r="Z88" s="193"/>
      <c r="AA88" s="193"/>
      <c r="AB88" s="193"/>
      <c r="AC88" s="193"/>
      <c r="AD88" s="193"/>
      <c r="AE88" s="193"/>
      <c r="AF88" s="193"/>
      <c r="AG88" s="193"/>
      <c r="AH88" s="193"/>
      <c r="AI88" s="193"/>
      <c r="AJ88" s="194"/>
      <c r="AK88" s="192" t="s">
        <v>176</v>
      </c>
      <c r="AL88" s="193"/>
      <c r="AM88" s="193"/>
      <c r="AN88" s="193"/>
      <c r="AO88" s="193"/>
      <c r="AP88" s="193"/>
      <c r="AQ88" s="193"/>
      <c r="AR88" s="193"/>
      <c r="AS88" s="193"/>
      <c r="AT88" s="193"/>
      <c r="AU88" s="193"/>
      <c r="AV88" s="193"/>
      <c r="AW88" s="193"/>
      <c r="AX88" s="193"/>
      <c r="AY88" s="193"/>
      <c r="AZ88" s="193"/>
      <c r="BA88" s="193"/>
      <c r="BB88" s="193"/>
      <c r="BC88" s="193"/>
      <c r="BD88" s="193"/>
      <c r="BE88" s="193"/>
      <c r="BF88" s="193"/>
      <c r="BG88" s="194"/>
      <c r="BH88" s="101"/>
      <c r="BI88" s="77"/>
      <c r="BJ88" s="77"/>
      <c r="BK88" s="77"/>
      <c r="BL88" s="77"/>
      <c r="BM88" s="77"/>
      <c r="BN88" s="77"/>
      <c r="BO88" s="77"/>
      <c r="BP88" s="77"/>
      <c r="BQ88" s="77"/>
      <c r="BR88" s="77"/>
      <c r="BS88" s="77"/>
      <c r="BT88" s="77"/>
      <c r="BU88" s="77"/>
      <c r="BV88" s="77"/>
      <c r="BW88" s="171"/>
      <c r="BX88" s="172"/>
      <c r="BY88" s="172"/>
      <c r="BZ88" s="172"/>
      <c r="CA88" s="173"/>
      <c r="CB88" s="180"/>
      <c r="CC88" s="181"/>
      <c r="CD88" s="181"/>
      <c r="CE88" s="181"/>
      <c r="CF88" s="182"/>
      <c r="CG88" s="180"/>
      <c r="CH88" s="181"/>
      <c r="CI88" s="181"/>
      <c r="CJ88" s="181"/>
      <c r="CK88" s="187"/>
      <c r="CL88" s="143"/>
      <c r="CM88" s="144"/>
      <c r="CN88" s="144"/>
      <c r="CO88" s="145"/>
      <c r="CP88" s="37"/>
      <c r="CQ88" s="4"/>
      <c r="CR88" s="4"/>
      <c r="DC88" s="4" t="s">
        <v>192</v>
      </c>
    </row>
    <row r="89" spans="5:112" ht="8.15" customHeight="1" x14ac:dyDescent="0.2">
      <c r="E89" s="203"/>
      <c r="F89" s="204"/>
      <c r="G89" s="210"/>
      <c r="H89" s="211"/>
      <c r="I89" s="211"/>
      <c r="J89" s="211"/>
      <c r="K89" s="211"/>
      <c r="L89" s="212"/>
      <c r="M89" s="210"/>
      <c r="N89" s="211"/>
      <c r="O89" s="211"/>
      <c r="P89" s="211"/>
      <c r="Q89" s="211"/>
      <c r="R89" s="211"/>
      <c r="S89" s="211"/>
      <c r="T89" s="211"/>
      <c r="U89" s="211"/>
      <c r="V89" s="211"/>
      <c r="W89" s="212"/>
      <c r="X89" s="192"/>
      <c r="Y89" s="193"/>
      <c r="Z89" s="193"/>
      <c r="AA89" s="193"/>
      <c r="AB89" s="193"/>
      <c r="AC89" s="193"/>
      <c r="AD89" s="193"/>
      <c r="AE89" s="193"/>
      <c r="AF89" s="193"/>
      <c r="AG89" s="193"/>
      <c r="AH89" s="193"/>
      <c r="AI89" s="193"/>
      <c r="AJ89" s="194"/>
      <c r="AK89" s="192"/>
      <c r="AL89" s="193"/>
      <c r="AM89" s="193"/>
      <c r="AN89" s="193"/>
      <c r="AO89" s="193"/>
      <c r="AP89" s="193"/>
      <c r="AQ89" s="193"/>
      <c r="AR89" s="193"/>
      <c r="AS89" s="193"/>
      <c r="AT89" s="193"/>
      <c r="AU89" s="193"/>
      <c r="AV89" s="193"/>
      <c r="AW89" s="193"/>
      <c r="AX89" s="193"/>
      <c r="AY89" s="193"/>
      <c r="AZ89" s="193"/>
      <c r="BA89" s="193"/>
      <c r="BB89" s="193"/>
      <c r="BC89" s="193"/>
      <c r="BD89" s="193"/>
      <c r="BE89" s="193"/>
      <c r="BF89" s="193"/>
      <c r="BG89" s="194"/>
      <c r="BH89" s="101"/>
      <c r="BI89" s="77"/>
      <c r="BJ89" s="77"/>
      <c r="BK89" s="77"/>
      <c r="BL89" s="77"/>
      <c r="BM89" s="77"/>
      <c r="BN89" s="77"/>
      <c r="BO89" s="77"/>
      <c r="BP89" s="77"/>
      <c r="BQ89" s="77"/>
      <c r="BR89" s="77"/>
      <c r="BS89" s="77"/>
      <c r="BT89" s="77"/>
      <c r="BU89" s="77"/>
      <c r="BV89" s="77"/>
      <c r="BW89" s="171"/>
      <c r="BX89" s="172"/>
      <c r="BY89" s="172"/>
      <c r="BZ89" s="172"/>
      <c r="CA89" s="173"/>
      <c r="CB89" s="180"/>
      <c r="CC89" s="181"/>
      <c r="CD89" s="181"/>
      <c r="CE89" s="181"/>
      <c r="CF89" s="182"/>
      <c r="CG89" s="180"/>
      <c r="CH89" s="181"/>
      <c r="CI89" s="181"/>
      <c r="CJ89" s="181"/>
      <c r="CK89" s="187"/>
      <c r="CL89" s="143"/>
      <c r="CM89" s="144"/>
      <c r="CN89" s="144"/>
      <c r="CO89" s="145"/>
      <c r="CP89" s="37"/>
      <c r="CQ89" s="4"/>
      <c r="CR89" s="4"/>
      <c r="DC89" s="2"/>
      <c r="DD89" s="2">
        <v>30</v>
      </c>
      <c r="DE89" s="2">
        <v>45</v>
      </c>
      <c r="DF89" s="2">
        <v>60</v>
      </c>
      <c r="DG89" s="2">
        <v>90</v>
      </c>
      <c r="DH89" s="2">
        <v>105</v>
      </c>
    </row>
    <row r="90" spans="5:112" ht="8.15" customHeight="1" x14ac:dyDescent="0.2">
      <c r="E90" s="203"/>
      <c r="F90" s="204"/>
      <c r="G90" s="210"/>
      <c r="H90" s="211"/>
      <c r="I90" s="211"/>
      <c r="J90" s="211"/>
      <c r="K90" s="211"/>
      <c r="L90" s="212"/>
      <c r="M90" s="210"/>
      <c r="N90" s="211"/>
      <c r="O90" s="211"/>
      <c r="P90" s="211"/>
      <c r="Q90" s="211"/>
      <c r="R90" s="211"/>
      <c r="S90" s="211"/>
      <c r="T90" s="211"/>
      <c r="U90" s="211"/>
      <c r="V90" s="211"/>
      <c r="W90" s="212"/>
      <c r="X90" s="192"/>
      <c r="Y90" s="193"/>
      <c r="Z90" s="193"/>
      <c r="AA90" s="193"/>
      <c r="AB90" s="193"/>
      <c r="AC90" s="193"/>
      <c r="AD90" s="193"/>
      <c r="AE90" s="193"/>
      <c r="AF90" s="193"/>
      <c r="AG90" s="193"/>
      <c r="AH90" s="193"/>
      <c r="AI90" s="193"/>
      <c r="AJ90" s="194"/>
      <c r="AK90" s="192"/>
      <c r="AL90" s="193"/>
      <c r="AM90" s="193"/>
      <c r="AN90" s="193"/>
      <c r="AO90" s="193"/>
      <c r="AP90" s="193"/>
      <c r="AQ90" s="193"/>
      <c r="AR90" s="193"/>
      <c r="AS90" s="193"/>
      <c r="AT90" s="193"/>
      <c r="AU90" s="193"/>
      <c r="AV90" s="193"/>
      <c r="AW90" s="193"/>
      <c r="AX90" s="193"/>
      <c r="AY90" s="193"/>
      <c r="AZ90" s="193"/>
      <c r="BA90" s="193"/>
      <c r="BB90" s="193"/>
      <c r="BC90" s="193"/>
      <c r="BD90" s="193"/>
      <c r="BE90" s="193"/>
      <c r="BF90" s="193"/>
      <c r="BG90" s="194"/>
      <c r="BH90" s="101"/>
      <c r="BI90" s="77"/>
      <c r="BJ90" s="77"/>
      <c r="BK90" s="77"/>
      <c r="BL90" s="77"/>
      <c r="BM90" s="77"/>
      <c r="BN90" s="77"/>
      <c r="BO90" s="77"/>
      <c r="BP90" s="77"/>
      <c r="BQ90" s="77"/>
      <c r="BR90" s="77"/>
      <c r="BS90" s="77"/>
      <c r="BT90" s="77"/>
      <c r="BU90" s="77"/>
      <c r="BV90" s="77"/>
      <c r="BW90" s="171"/>
      <c r="BX90" s="172"/>
      <c r="BY90" s="172"/>
      <c r="BZ90" s="172"/>
      <c r="CA90" s="173"/>
      <c r="CB90" s="180"/>
      <c r="CC90" s="181"/>
      <c r="CD90" s="181"/>
      <c r="CE90" s="181"/>
      <c r="CF90" s="182"/>
      <c r="CG90" s="180"/>
      <c r="CH90" s="181"/>
      <c r="CI90" s="181"/>
      <c r="CJ90" s="181"/>
      <c r="CK90" s="187"/>
      <c r="CL90" s="143"/>
      <c r="CM90" s="144"/>
      <c r="CN90" s="144"/>
      <c r="CO90" s="145"/>
      <c r="CP90" s="37"/>
      <c r="CQ90" s="4"/>
      <c r="CR90" s="4"/>
      <c r="DC90" s="2">
        <v>320</v>
      </c>
      <c r="DD90" s="2" t="s">
        <v>67</v>
      </c>
      <c r="DE90" s="2" t="s">
        <v>67</v>
      </c>
      <c r="DF90" s="2" t="s">
        <v>67</v>
      </c>
      <c r="DG90" s="2" t="s">
        <v>67</v>
      </c>
      <c r="DH90" s="2" t="s">
        <v>67</v>
      </c>
    </row>
    <row r="91" spans="5:112" ht="8.15" customHeight="1" x14ac:dyDescent="0.2">
      <c r="E91" s="203"/>
      <c r="F91" s="204"/>
      <c r="G91" s="210"/>
      <c r="H91" s="211"/>
      <c r="I91" s="211"/>
      <c r="J91" s="211"/>
      <c r="K91" s="211"/>
      <c r="L91" s="212"/>
      <c r="M91" s="210"/>
      <c r="N91" s="211"/>
      <c r="O91" s="211"/>
      <c r="P91" s="211"/>
      <c r="Q91" s="211"/>
      <c r="R91" s="211"/>
      <c r="S91" s="211"/>
      <c r="T91" s="211"/>
      <c r="U91" s="211"/>
      <c r="V91" s="211"/>
      <c r="W91" s="212"/>
      <c r="X91" s="192"/>
      <c r="Y91" s="193"/>
      <c r="Z91" s="193"/>
      <c r="AA91" s="193"/>
      <c r="AB91" s="193"/>
      <c r="AC91" s="193"/>
      <c r="AD91" s="193"/>
      <c r="AE91" s="193"/>
      <c r="AF91" s="193"/>
      <c r="AG91" s="193"/>
      <c r="AH91" s="193"/>
      <c r="AI91" s="193"/>
      <c r="AJ91" s="194"/>
      <c r="AK91" s="192"/>
      <c r="AL91" s="193"/>
      <c r="AM91" s="193"/>
      <c r="AN91" s="193"/>
      <c r="AO91" s="193"/>
      <c r="AP91" s="193"/>
      <c r="AQ91" s="193"/>
      <c r="AR91" s="193"/>
      <c r="AS91" s="193"/>
      <c r="AT91" s="193"/>
      <c r="AU91" s="193"/>
      <c r="AV91" s="193"/>
      <c r="AW91" s="193"/>
      <c r="AX91" s="193"/>
      <c r="AY91" s="193"/>
      <c r="AZ91" s="193"/>
      <c r="BA91" s="193"/>
      <c r="BB91" s="193"/>
      <c r="BC91" s="193"/>
      <c r="BD91" s="193"/>
      <c r="BE91" s="193"/>
      <c r="BF91" s="193"/>
      <c r="BG91" s="194"/>
      <c r="BH91" s="101"/>
      <c r="BI91" s="77"/>
      <c r="BJ91" s="77"/>
      <c r="BK91" s="77"/>
      <c r="BL91" s="77"/>
      <c r="BM91" s="77"/>
      <c r="BN91" s="77"/>
      <c r="BO91" s="77"/>
      <c r="BP91" s="77"/>
      <c r="BQ91" s="77"/>
      <c r="BR91" s="77"/>
      <c r="BS91" s="77"/>
      <c r="BT91" s="77"/>
      <c r="BU91" s="77"/>
      <c r="BV91" s="77"/>
      <c r="BW91" s="171"/>
      <c r="BX91" s="172"/>
      <c r="BY91" s="172"/>
      <c r="BZ91" s="172"/>
      <c r="CA91" s="173"/>
      <c r="CB91" s="180"/>
      <c r="CC91" s="181"/>
      <c r="CD91" s="181"/>
      <c r="CE91" s="181"/>
      <c r="CF91" s="182"/>
      <c r="CG91" s="180"/>
      <c r="CH91" s="181"/>
      <c r="CI91" s="181"/>
      <c r="CJ91" s="181"/>
      <c r="CK91" s="187"/>
      <c r="CL91" s="143"/>
      <c r="CM91" s="144"/>
      <c r="CN91" s="144"/>
      <c r="CO91" s="145"/>
      <c r="CP91" s="37"/>
      <c r="CQ91" s="4"/>
      <c r="CR91" s="4"/>
      <c r="DC91" s="2">
        <v>450</v>
      </c>
      <c r="DD91" s="2" t="s">
        <v>67</v>
      </c>
      <c r="DE91" s="2" t="s">
        <v>67</v>
      </c>
      <c r="DF91" s="7" t="s">
        <v>67</v>
      </c>
      <c r="DG91" s="7" t="s">
        <v>67</v>
      </c>
      <c r="DH91" s="7" t="s">
        <v>67</v>
      </c>
    </row>
    <row r="92" spans="5:112" ht="8.15" customHeight="1" x14ac:dyDescent="0.2">
      <c r="E92" s="205"/>
      <c r="F92" s="206"/>
      <c r="G92" s="213"/>
      <c r="H92" s="214"/>
      <c r="I92" s="214"/>
      <c r="J92" s="214"/>
      <c r="K92" s="214"/>
      <c r="L92" s="215"/>
      <c r="M92" s="213"/>
      <c r="N92" s="214"/>
      <c r="O92" s="214"/>
      <c r="P92" s="214"/>
      <c r="Q92" s="214"/>
      <c r="R92" s="214"/>
      <c r="S92" s="214"/>
      <c r="T92" s="214"/>
      <c r="U92" s="214"/>
      <c r="V92" s="214"/>
      <c r="W92" s="215"/>
      <c r="X92" s="195"/>
      <c r="Y92" s="196"/>
      <c r="Z92" s="196"/>
      <c r="AA92" s="196"/>
      <c r="AB92" s="196"/>
      <c r="AC92" s="196"/>
      <c r="AD92" s="196"/>
      <c r="AE92" s="196"/>
      <c r="AF92" s="196"/>
      <c r="AG92" s="196"/>
      <c r="AH92" s="196"/>
      <c r="AI92" s="196"/>
      <c r="AJ92" s="197"/>
      <c r="AK92" s="195"/>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7"/>
      <c r="BH92" s="95"/>
      <c r="BI92" s="83"/>
      <c r="BJ92" s="83"/>
      <c r="BK92" s="83"/>
      <c r="BL92" s="83"/>
      <c r="BM92" s="83"/>
      <c r="BN92" s="150"/>
      <c r="BO92" s="150"/>
      <c r="BP92" s="150"/>
      <c r="BQ92" s="150"/>
      <c r="BR92" s="150"/>
      <c r="BS92" s="83"/>
      <c r="BT92" s="83"/>
      <c r="BU92" s="83"/>
      <c r="BV92" s="83"/>
      <c r="BW92" s="174"/>
      <c r="BX92" s="175"/>
      <c r="BY92" s="175"/>
      <c r="BZ92" s="175"/>
      <c r="CA92" s="176"/>
      <c r="CB92" s="183"/>
      <c r="CC92" s="184"/>
      <c r="CD92" s="184"/>
      <c r="CE92" s="184"/>
      <c r="CF92" s="185"/>
      <c r="CG92" s="183"/>
      <c r="CH92" s="184"/>
      <c r="CI92" s="184"/>
      <c r="CJ92" s="184"/>
      <c r="CK92" s="188"/>
      <c r="CL92" s="146"/>
      <c r="CM92" s="147"/>
      <c r="CN92" s="147"/>
      <c r="CO92" s="148"/>
      <c r="CP92" s="37"/>
      <c r="CQ92" s="4"/>
      <c r="CR92" s="4"/>
      <c r="DC92" s="2">
        <v>600</v>
      </c>
      <c r="DD92" s="2" t="s">
        <v>67</v>
      </c>
      <c r="DE92" s="2" t="s">
        <v>67</v>
      </c>
      <c r="DF92" s="7" t="s">
        <v>67</v>
      </c>
      <c r="DG92" s="7" t="s">
        <v>67</v>
      </c>
      <c r="DH92" s="7" t="s">
        <v>67</v>
      </c>
    </row>
    <row r="93" spans="5:112" ht="8.15" customHeight="1" x14ac:dyDescent="0.2">
      <c r="E93" s="201" t="s">
        <v>109</v>
      </c>
      <c r="F93" s="202"/>
      <c r="G93" s="189" t="s">
        <v>115</v>
      </c>
      <c r="H93" s="190"/>
      <c r="I93" s="190"/>
      <c r="J93" s="190"/>
      <c r="K93" s="190"/>
      <c r="L93" s="191"/>
      <c r="M93" s="207" t="s">
        <v>48</v>
      </c>
      <c r="N93" s="208"/>
      <c r="O93" s="208"/>
      <c r="P93" s="208"/>
      <c r="Q93" s="208"/>
      <c r="R93" s="208"/>
      <c r="S93" s="208"/>
      <c r="T93" s="208"/>
      <c r="U93" s="208"/>
      <c r="V93" s="208"/>
      <c r="W93" s="209"/>
      <c r="X93" s="189" t="s">
        <v>106</v>
      </c>
      <c r="Y93" s="190"/>
      <c r="Z93" s="190"/>
      <c r="AA93" s="190"/>
      <c r="AB93" s="190"/>
      <c r="AC93" s="190"/>
      <c r="AD93" s="190"/>
      <c r="AE93" s="190"/>
      <c r="AF93" s="190"/>
      <c r="AG93" s="190"/>
      <c r="AH93" s="190"/>
      <c r="AI93" s="190"/>
      <c r="AJ93" s="191"/>
      <c r="AK93" s="189" t="s">
        <v>108</v>
      </c>
      <c r="AL93" s="190"/>
      <c r="AM93" s="190"/>
      <c r="AN93" s="190"/>
      <c r="AO93" s="190"/>
      <c r="AP93" s="190"/>
      <c r="AQ93" s="190"/>
      <c r="AR93" s="190"/>
      <c r="AS93" s="190"/>
      <c r="AT93" s="190"/>
      <c r="AU93" s="190"/>
      <c r="AV93" s="190"/>
      <c r="AW93" s="190"/>
      <c r="AX93" s="190"/>
      <c r="AY93" s="190"/>
      <c r="AZ93" s="190"/>
      <c r="BA93" s="190"/>
      <c r="BB93" s="190"/>
      <c r="BC93" s="190"/>
      <c r="BD93" s="190"/>
      <c r="BE93" s="190"/>
      <c r="BF93" s="190"/>
      <c r="BG93" s="191"/>
      <c r="BH93" s="207" t="s">
        <v>111</v>
      </c>
      <c r="BI93" s="208"/>
      <c r="BJ93" s="208"/>
      <c r="BK93" s="208"/>
      <c r="BL93" s="208"/>
      <c r="BM93" s="208"/>
      <c r="BN93" s="208"/>
      <c r="BO93" s="208"/>
      <c r="BP93" s="208"/>
      <c r="BQ93" s="208"/>
      <c r="BR93" s="208"/>
      <c r="BS93" s="208"/>
      <c r="BT93" s="208"/>
      <c r="BU93" s="208"/>
      <c r="BV93" s="209"/>
      <c r="BW93" s="168" t="str">
        <f>IF(BJ95="","",IF(BJ95&lt;=25,"〇",""))</f>
        <v/>
      </c>
      <c r="BX93" s="169"/>
      <c r="BY93" s="169"/>
      <c r="BZ93" s="169"/>
      <c r="CA93" s="170"/>
      <c r="CB93" s="177" t="s">
        <v>43</v>
      </c>
      <c r="CC93" s="178"/>
      <c r="CD93" s="178"/>
      <c r="CE93" s="178"/>
      <c r="CF93" s="179"/>
      <c r="CG93" s="178" t="str">
        <f>IF(BJ95="","",IF(BJ95&gt;25,"〇",""))</f>
        <v/>
      </c>
      <c r="CH93" s="178"/>
      <c r="CI93" s="178"/>
      <c r="CJ93" s="178"/>
      <c r="CK93" s="186"/>
      <c r="CL93" s="189" t="s">
        <v>102</v>
      </c>
      <c r="CM93" s="190"/>
      <c r="CN93" s="190"/>
      <c r="CO93" s="191"/>
      <c r="CP93" s="37"/>
      <c r="CQ93" s="4"/>
      <c r="CR93" s="4"/>
      <c r="DC93" s="2">
        <v>700</v>
      </c>
      <c r="DD93" s="2" t="s">
        <v>67</v>
      </c>
      <c r="DE93" s="2" t="s">
        <v>67</v>
      </c>
      <c r="DF93" s="7" t="s">
        <v>67</v>
      </c>
      <c r="DG93" s="7" t="s">
        <v>67</v>
      </c>
      <c r="DH93" s="7" t="s">
        <v>67</v>
      </c>
    </row>
    <row r="94" spans="5:112" ht="8.15" customHeight="1" x14ac:dyDescent="0.2">
      <c r="E94" s="203"/>
      <c r="F94" s="204"/>
      <c r="G94" s="192"/>
      <c r="H94" s="193"/>
      <c r="I94" s="193"/>
      <c r="J94" s="193"/>
      <c r="K94" s="193"/>
      <c r="L94" s="194"/>
      <c r="M94" s="210"/>
      <c r="N94" s="211"/>
      <c r="O94" s="211"/>
      <c r="P94" s="211"/>
      <c r="Q94" s="211"/>
      <c r="R94" s="211"/>
      <c r="S94" s="211"/>
      <c r="T94" s="211"/>
      <c r="U94" s="211"/>
      <c r="V94" s="211"/>
      <c r="W94" s="212"/>
      <c r="X94" s="192"/>
      <c r="Y94" s="193"/>
      <c r="Z94" s="193"/>
      <c r="AA94" s="193"/>
      <c r="AB94" s="193"/>
      <c r="AC94" s="193"/>
      <c r="AD94" s="193"/>
      <c r="AE94" s="193"/>
      <c r="AF94" s="193"/>
      <c r="AG94" s="193"/>
      <c r="AH94" s="193"/>
      <c r="AI94" s="193"/>
      <c r="AJ94" s="194"/>
      <c r="AK94" s="192"/>
      <c r="AL94" s="193"/>
      <c r="AM94" s="193"/>
      <c r="AN94" s="193"/>
      <c r="AO94" s="193"/>
      <c r="AP94" s="193"/>
      <c r="AQ94" s="193"/>
      <c r="AR94" s="193"/>
      <c r="AS94" s="193"/>
      <c r="AT94" s="193"/>
      <c r="AU94" s="193"/>
      <c r="AV94" s="193"/>
      <c r="AW94" s="193"/>
      <c r="AX94" s="193"/>
      <c r="AY94" s="193"/>
      <c r="AZ94" s="193"/>
      <c r="BA94" s="193"/>
      <c r="BB94" s="193"/>
      <c r="BC94" s="193"/>
      <c r="BD94" s="193"/>
      <c r="BE94" s="193"/>
      <c r="BF94" s="193"/>
      <c r="BG94" s="194"/>
      <c r="BH94" s="210"/>
      <c r="BI94" s="211"/>
      <c r="BJ94" s="211"/>
      <c r="BK94" s="211"/>
      <c r="BL94" s="211"/>
      <c r="BM94" s="211"/>
      <c r="BN94" s="211"/>
      <c r="BO94" s="211"/>
      <c r="BP94" s="211"/>
      <c r="BQ94" s="211"/>
      <c r="BR94" s="211"/>
      <c r="BS94" s="211"/>
      <c r="BT94" s="211"/>
      <c r="BU94" s="211"/>
      <c r="BV94" s="212"/>
      <c r="BW94" s="171"/>
      <c r="BX94" s="172"/>
      <c r="BY94" s="172"/>
      <c r="BZ94" s="172"/>
      <c r="CA94" s="173"/>
      <c r="CB94" s="180"/>
      <c r="CC94" s="181"/>
      <c r="CD94" s="181"/>
      <c r="CE94" s="181"/>
      <c r="CF94" s="182"/>
      <c r="CG94" s="181"/>
      <c r="CH94" s="181"/>
      <c r="CI94" s="181"/>
      <c r="CJ94" s="181"/>
      <c r="CK94" s="187"/>
      <c r="CL94" s="192"/>
      <c r="CM94" s="193"/>
      <c r="CN94" s="193"/>
      <c r="CO94" s="194"/>
      <c r="CP94" s="37"/>
      <c r="CQ94" s="4"/>
      <c r="CR94" s="4"/>
      <c r="DC94" s="2">
        <v>750</v>
      </c>
      <c r="DD94" s="2" t="s">
        <v>67</v>
      </c>
      <c r="DE94" s="112" t="s">
        <v>67</v>
      </c>
      <c r="DF94" s="112" t="s">
        <v>67</v>
      </c>
      <c r="DG94" s="112" t="s">
        <v>67</v>
      </c>
      <c r="DH94" s="113" t="s">
        <v>67</v>
      </c>
    </row>
    <row r="95" spans="5:112" ht="8.15" customHeight="1" x14ac:dyDescent="0.2">
      <c r="E95" s="203"/>
      <c r="F95" s="204"/>
      <c r="G95" s="192"/>
      <c r="H95" s="193"/>
      <c r="I95" s="193"/>
      <c r="J95" s="193"/>
      <c r="K95" s="193"/>
      <c r="L95" s="194"/>
      <c r="M95" s="210"/>
      <c r="N95" s="211"/>
      <c r="O95" s="211"/>
      <c r="P95" s="211"/>
      <c r="Q95" s="211"/>
      <c r="R95" s="211"/>
      <c r="S95" s="211"/>
      <c r="T95" s="211"/>
      <c r="U95" s="211"/>
      <c r="V95" s="211"/>
      <c r="W95" s="212"/>
      <c r="X95" s="192"/>
      <c r="Y95" s="193"/>
      <c r="Z95" s="193"/>
      <c r="AA95" s="193"/>
      <c r="AB95" s="193"/>
      <c r="AC95" s="193"/>
      <c r="AD95" s="193"/>
      <c r="AE95" s="193"/>
      <c r="AF95" s="193"/>
      <c r="AG95" s="193"/>
      <c r="AH95" s="193"/>
      <c r="AI95" s="193"/>
      <c r="AJ95" s="194"/>
      <c r="AK95" s="192"/>
      <c r="AL95" s="193"/>
      <c r="AM95" s="193"/>
      <c r="AN95" s="193"/>
      <c r="AO95" s="193"/>
      <c r="AP95" s="193"/>
      <c r="AQ95" s="193"/>
      <c r="AR95" s="193"/>
      <c r="AS95" s="193"/>
      <c r="AT95" s="193"/>
      <c r="AU95" s="193"/>
      <c r="AV95" s="193"/>
      <c r="AW95" s="193"/>
      <c r="AX95" s="193"/>
      <c r="AY95" s="193"/>
      <c r="AZ95" s="193"/>
      <c r="BA95" s="193"/>
      <c r="BB95" s="193"/>
      <c r="BC95" s="193"/>
      <c r="BD95" s="193"/>
      <c r="BE95" s="193"/>
      <c r="BF95" s="193"/>
      <c r="BG95" s="194"/>
      <c r="BH95" s="65"/>
      <c r="BI95" s="37"/>
      <c r="BJ95" s="198"/>
      <c r="BK95" s="198"/>
      <c r="BL95" s="198"/>
      <c r="BM95" s="198"/>
      <c r="BN95" s="198"/>
      <c r="BO95" s="198"/>
      <c r="BP95" s="198"/>
      <c r="BQ95" s="198"/>
      <c r="BR95" s="200" t="s">
        <v>32</v>
      </c>
      <c r="BS95" s="200"/>
      <c r="BT95" s="200"/>
      <c r="BU95" s="37"/>
      <c r="BV95" s="69"/>
      <c r="BW95" s="171"/>
      <c r="BX95" s="172"/>
      <c r="BY95" s="172"/>
      <c r="BZ95" s="172"/>
      <c r="CA95" s="173"/>
      <c r="CB95" s="180"/>
      <c r="CC95" s="181"/>
      <c r="CD95" s="181"/>
      <c r="CE95" s="181"/>
      <c r="CF95" s="182"/>
      <c r="CG95" s="181"/>
      <c r="CH95" s="181"/>
      <c r="CI95" s="181"/>
      <c r="CJ95" s="181"/>
      <c r="CK95" s="187"/>
      <c r="CL95" s="192"/>
      <c r="CM95" s="193"/>
      <c r="CN95" s="193"/>
      <c r="CO95" s="194"/>
      <c r="CP95" s="37"/>
      <c r="CQ95" s="4"/>
      <c r="CR95" s="4"/>
      <c r="DC95" s="2">
        <v>850</v>
      </c>
      <c r="DD95" s="2" t="s">
        <v>67</v>
      </c>
      <c r="DE95" s="2" t="s">
        <v>67</v>
      </c>
      <c r="DF95" s="2" t="s">
        <v>67</v>
      </c>
      <c r="DG95" s="2" t="s">
        <v>67</v>
      </c>
      <c r="DH95" s="7" t="s">
        <v>67</v>
      </c>
    </row>
    <row r="96" spans="5:112" ht="8.15" customHeight="1" x14ac:dyDescent="0.2">
      <c r="E96" s="203"/>
      <c r="F96" s="204"/>
      <c r="G96" s="192"/>
      <c r="H96" s="193"/>
      <c r="I96" s="193"/>
      <c r="J96" s="193"/>
      <c r="K96" s="193"/>
      <c r="L96" s="194"/>
      <c r="M96" s="210"/>
      <c r="N96" s="211"/>
      <c r="O96" s="211"/>
      <c r="P96" s="211"/>
      <c r="Q96" s="211"/>
      <c r="R96" s="211"/>
      <c r="S96" s="211"/>
      <c r="T96" s="211"/>
      <c r="U96" s="211"/>
      <c r="V96" s="211"/>
      <c r="W96" s="212"/>
      <c r="X96" s="192"/>
      <c r="Y96" s="193"/>
      <c r="Z96" s="193"/>
      <c r="AA96" s="193"/>
      <c r="AB96" s="193"/>
      <c r="AC96" s="193"/>
      <c r="AD96" s="193"/>
      <c r="AE96" s="193"/>
      <c r="AF96" s="193"/>
      <c r="AG96" s="193"/>
      <c r="AH96" s="193"/>
      <c r="AI96" s="193"/>
      <c r="AJ96" s="194"/>
      <c r="AK96" s="192"/>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4"/>
      <c r="BH96" s="65"/>
      <c r="BI96" s="37"/>
      <c r="BJ96" s="199"/>
      <c r="BK96" s="199"/>
      <c r="BL96" s="199"/>
      <c r="BM96" s="199"/>
      <c r="BN96" s="199"/>
      <c r="BO96" s="199"/>
      <c r="BP96" s="199"/>
      <c r="BQ96" s="199"/>
      <c r="BR96" s="200"/>
      <c r="BS96" s="200"/>
      <c r="BT96" s="200"/>
      <c r="BU96" s="37"/>
      <c r="BV96" s="69"/>
      <c r="BW96" s="171"/>
      <c r="BX96" s="172"/>
      <c r="BY96" s="172"/>
      <c r="BZ96" s="172"/>
      <c r="CA96" s="173"/>
      <c r="CB96" s="180"/>
      <c r="CC96" s="181"/>
      <c r="CD96" s="181"/>
      <c r="CE96" s="181"/>
      <c r="CF96" s="182"/>
      <c r="CG96" s="181"/>
      <c r="CH96" s="181"/>
      <c r="CI96" s="181"/>
      <c r="CJ96" s="181"/>
      <c r="CK96" s="187"/>
      <c r="CL96" s="192"/>
      <c r="CM96" s="193"/>
      <c r="CN96" s="193"/>
      <c r="CO96" s="194"/>
      <c r="CP96" s="37"/>
      <c r="CQ96" s="4"/>
      <c r="CR96" s="4"/>
      <c r="DC96" s="2">
        <v>900</v>
      </c>
      <c r="DD96" s="2" t="s">
        <v>67</v>
      </c>
      <c r="DE96" s="2">
        <v>320</v>
      </c>
      <c r="DF96" s="2">
        <v>470</v>
      </c>
      <c r="DG96" s="2">
        <v>850</v>
      </c>
      <c r="DH96" s="7">
        <v>1100</v>
      </c>
    </row>
    <row r="97" spans="5:122" ht="8.15" customHeight="1" x14ac:dyDescent="0.2">
      <c r="E97" s="205"/>
      <c r="F97" s="206"/>
      <c r="G97" s="195"/>
      <c r="H97" s="196"/>
      <c r="I97" s="196"/>
      <c r="J97" s="196"/>
      <c r="K97" s="196"/>
      <c r="L97" s="197"/>
      <c r="M97" s="213"/>
      <c r="N97" s="214"/>
      <c r="O97" s="214"/>
      <c r="P97" s="214"/>
      <c r="Q97" s="214"/>
      <c r="R97" s="214"/>
      <c r="S97" s="214"/>
      <c r="T97" s="214"/>
      <c r="U97" s="214"/>
      <c r="V97" s="214"/>
      <c r="W97" s="215"/>
      <c r="X97" s="195"/>
      <c r="Y97" s="196"/>
      <c r="Z97" s="196"/>
      <c r="AA97" s="196"/>
      <c r="AB97" s="196"/>
      <c r="AC97" s="196"/>
      <c r="AD97" s="196"/>
      <c r="AE97" s="196"/>
      <c r="AF97" s="196"/>
      <c r="AG97" s="196"/>
      <c r="AH97" s="196"/>
      <c r="AI97" s="196"/>
      <c r="AJ97" s="197"/>
      <c r="AK97" s="195"/>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7"/>
      <c r="BH97" s="89"/>
      <c r="BI97" s="90"/>
      <c r="BJ97" s="90"/>
      <c r="BK97" s="90"/>
      <c r="BL97" s="90"/>
      <c r="BM97" s="90"/>
      <c r="BN97" s="97"/>
      <c r="BO97" s="90"/>
      <c r="BP97" s="90"/>
      <c r="BQ97" s="90"/>
      <c r="BR97" s="90"/>
      <c r="BS97" s="90"/>
      <c r="BT97" s="90"/>
      <c r="BU97" s="90"/>
      <c r="BV97" s="91"/>
      <c r="BW97" s="174"/>
      <c r="BX97" s="175"/>
      <c r="BY97" s="175"/>
      <c r="BZ97" s="175"/>
      <c r="CA97" s="176"/>
      <c r="CB97" s="183"/>
      <c r="CC97" s="184"/>
      <c r="CD97" s="184"/>
      <c r="CE97" s="184"/>
      <c r="CF97" s="185"/>
      <c r="CG97" s="184"/>
      <c r="CH97" s="184"/>
      <c r="CI97" s="184"/>
      <c r="CJ97" s="184"/>
      <c r="CK97" s="188"/>
      <c r="CL97" s="195"/>
      <c r="CM97" s="196"/>
      <c r="CN97" s="196"/>
      <c r="CO97" s="197"/>
      <c r="CP97" s="37"/>
      <c r="CQ97" s="4"/>
      <c r="CR97" s="4"/>
      <c r="DC97" s="2">
        <v>1000</v>
      </c>
      <c r="DD97" s="2" t="s">
        <v>67</v>
      </c>
      <c r="DE97" s="2">
        <v>320</v>
      </c>
      <c r="DF97" s="2">
        <v>470</v>
      </c>
      <c r="DG97" s="2">
        <v>850</v>
      </c>
      <c r="DH97" s="7">
        <v>1100</v>
      </c>
    </row>
    <row r="98" spans="5:122" ht="8.15" customHeight="1" x14ac:dyDescent="0.2">
      <c r="E98" s="201" t="s">
        <v>110</v>
      </c>
      <c r="F98" s="202"/>
      <c r="G98" s="189" t="s">
        <v>116</v>
      </c>
      <c r="H98" s="190"/>
      <c r="I98" s="190"/>
      <c r="J98" s="190"/>
      <c r="K98" s="190"/>
      <c r="L98" s="191"/>
      <c r="M98" s="207" t="s">
        <v>48</v>
      </c>
      <c r="N98" s="208"/>
      <c r="O98" s="208"/>
      <c r="P98" s="208"/>
      <c r="Q98" s="208"/>
      <c r="R98" s="208"/>
      <c r="S98" s="208"/>
      <c r="T98" s="208"/>
      <c r="U98" s="208"/>
      <c r="V98" s="208"/>
      <c r="W98" s="209"/>
      <c r="X98" s="189" t="s">
        <v>107</v>
      </c>
      <c r="Y98" s="190"/>
      <c r="Z98" s="190"/>
      <c r="AA98" s="190"/>
      <c r="AB98" s="190"/>
      <c r="AC98" s="190"/>
      <c r="AD98" s="190"/>
      <c r="AE98" s="190"/>
      <c r="AF98" s="190"/>
      <c r="AG98" s="190"/>
      <c r="AH98" s="190"/>
      <c r="AI98" s="190"/>
      <c r="AJ98" s="191"/>
      <c r="AK98" s="189" t="s">
        <v>108</v>
      </c>
      <c r="AL98" s="190"/>
      <c r="AM98" s="190"/>
      <c r="AN98" s="190"/>
      <c r="AO98" s="190"/>
      <c r="AP98" s="190"/>
      <c r="AQ98" s="190"/>
      <c r="AR98" s="190"/>
      <c r="AS98" s="190"/>
      <c r="AT98" s="190"/>
      <c r="AU98" s="190"/>
      <c r="AV98" s="190"/>
      <c r="AW98" s="190"/>
      <c r="AX98" s="190"/>
      <c r="AY98" s="190"/>
      <c r="AZ98" s="190"/>
      <c r="BA98" s="190"/>
      <c r="BB98" s="190"/>
      <c r="BC98" s="190"/>
      <c r="BD98" s="190"/>
      <c r="BE98" s="190"/>
      <c r="BF98" s="190"/>
      <c r="BG98" s="191"/>
      <c r="BH98" s="207" t="s">
        <v>111</v>
      </c>
      <c r="BI98" s="208"/>
      <c r="BJ98" s="208"/>
      <c r="BK98" s="208"/>
      <c r="BL98" s="208"/>
      <c r="BM98" s="208"/>
      <c r="BN98" s="208"/>
      <c r="BO98" s="208"/>
      <c r="BP98" s="208"/>
      <c r="BQ98" s="208"/>
      <c r="BR98" s="208"/>
      <c r="BS98" s="208"/>
      <c r="BT98" s="208"/>
      <c r="BU98" s="208"/>
      <c r="BV98" s="209"/>
      <c r="BW98" s="168" t="str">
        <f>IF(BJ100="","",IF(BJ100&lt;=25,"〇",""))</f>
        <v/>
      </c>
      <c r="BX98" s="169"/>
      <c r="BY98" s="169"/>
      <c r="BZ98" s="169"/>
      <c r="CA98" s="170"/>
      <c r="CB98" s="177" t="s">
        <v>43</v>
      </c>
      <c r="CC98" s="178"/>
      <c r="CD98" s="178"/>
      <c r="CE98" s="178"/>
      <c r="CF98" s="179"/>
      <c r="CG98" s="178" t="str">
        <f>IF(BJ100="","",IF(BJ100&gt;25,"〇",""))</f>
        <v/>
      </c>
      <c r="CH98" s="178"/>
      <c r="CI98" s="178"/>
      <c r="CJ98" s="178"/>
      <c r="CK98" s="186"/>
      <c r="CL98" s="189" t="s">
        <v>112</v>
      </c>
      <c r="CM98" s="190"/>
      <c r="CN98" s="190"/>
      <c r="CO98" s="191"/>
      <c r="CP98" s="37"/>
      <c r="CQ98" s="4"/>
      <c r="CR98" s="4"/>
      <c r="DC98" s="2">
        <v>1150</v>
      </c>
      <c r="DD98" s="2" t="s">
        <v>67</v>
      </c>
      <c r="DE98" s="2" t="s">
        <v>67</v>
      </c>
      <c r="DF98" s="2" t="s">
        <v>67</v>
      </c>
      <c r="DG98" s="2" t="s">
        <v>67</v>
      </c>
      <c r="DH98" s="2" t="s">
        <v>67</v>
      </c>
    </row>
    <row r="99" spans="5:122" ht="8.15" customHeight="1" x14ac:dyDescent="0.2">
      <c r="E99" s="203"/>
      <c r="F99" s="204"/>
      <c r="G99" s="192"/>
      <c r="H99" s="193"/>
      <c r="I99" s="193"/>
      <c r="J99" s="193"/>
      <c r="K99" s="193"/>
      <c r="L99" s="194"/>
      <c r="M99" s="210"/>
      <c r="N99" s="211"/>
      <c r="O99" s="211"/>
      <c r="P99" s="211"/>
      <c r="Q99" s="211"/>
      <c r="R99" s="211"/>
      <c r="S99" s="211"/>
      <c r="T99" s="211"/>
      <c r="U99" s="211"/>
      <c r="V99" s="211"/>
      <c r="W99" s="212"/>
      <c r="X99" s="192"/>
      <c r="Y99" s="193"/>
      <c r="Z99" s="193"/>
      <c r="AA99" s="193"/>
      <c r="AB99" s="193"/>
      <c r="AC99" s="193"/>
      <c r="AD99" s="193"/>
      <c r="AE99" s="193"/>
      <c r="AF99" s="193"/>
      <c r="AG99" s="193"/>
      <c r="AH99" s="193"/>
      <c r="AI99" s="193"/>
      <c r="AJ99" s="194"/>
      <c r="AK99" s="192"/>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4"/>
      <c r="BH99" s="210"/>
      <c r="BI99" s="211"/>
      <c r="BJ99" s="211"/>
      <c r="BK99" s="211"/>
      <c r="BL99" s="211"/>
      <c r="BM99" s="211"/>
      <c r="BN99" s="211"/>
      <c r="BO99" s="211"/>
      <c r="BP99" s="211"/>
      <c r="BQ99" s="211"/>
      <c r="BR99" s="211"/>
      <c r="BS99" s="211"/>
      <c r="BT99" s="211"/>
      <c r="BU99" s="211"/>
      <c r="BV99" s="212"/>
      <c r="BW99" s="171"/>
      <c r="BX99" s="172"/>
      <c r="BY99" s="172"/>
      <c r="BZ99" s="172"/>
      <c r="CA99" s="173"/>
      <c r="CB99" s="180"/>
      <c r="CC99" s="181"/>
      <c r="CD99" s="181"/>
      <c r="CE99" s="181"/>
      <c r="CF99" s="182"/>
      <c r="CG99" s="181"/>
      <c r="CH99" s="181"/>
      <c r="CI99" s="181"/>
      <c r="CJ99" s="181"/>
      <c r="CK99" s="187"/>
      <c r="CL99" s="192"/>
      <c r="CM99" s="193"/>
      <c r="CN99" s="193"/>
      <c r="CO99" s="194"/>
      <c r="CP99" s="37"/>
      <c r="CQ99" s="4"/>
      <c r="CR99" s="4"/>
    </row>
    <row r="100" spans="5:122" ht="8.15" customHeight="1" x14ac:dyDescent="0.2">
      <c r="E100" s="203"/>
      <c r="F100" s="204"/>
      <c r="G100" s="192"/>
      <c r="H100" s="193"/>
      <c r="I100" s="193"/>
      <c r="J100" s="193"/>
      <c r="K100" s="193"/>
      <c r="L100" s="194"/>
      <c r="M100" s="210"/>
      <c r="N100" s="211"/>
      <c r="O100" s="211"/>
      <c r="P100" s="211"/>
      <c r="Q100" s="211"/>
      <c r="R100" s="211"/>
      <c r="S100" s="211"/>
      <c r="T100" s="211"/>
      <c r="U100" s="211"/>
      <c r="V100" s="211"/>
      <c r="W100" s="212"/>
      <c r="X100" s="192"/>
      <c r="Y100" s="193"/>
      <c r="Z100" s="193"/>
      <c r="AA100" s="193"/>
      <c r="AB100" s="193"/>
      <c r="AC100" s="193"/>
      <c r="AD100" s="193"/>
      <c r="AE100" s="193"/>
      <c r="AF100" s="193"/>
      <c r="AG100" s="193"/>
      <c r="AH100" s="193"/>
      <c r="AI100" s="193"/>
      <c r="AJ100" s="194"/>
      <c r="AK100" s="192"/>
      <c r="AL100" s="193"/>
      <c r="AM100" s="193"/>
      <c r="AN100" s="193"/>
      <c r="AO100" s="193"/>
      <c r="AP100" s="193"/>
      <c r="AQ100" s="193"/>
      <c r="AR100" s="193"/>
      <c r="AS100" s="193"/>
      <c r="AT100" s="193"/>
      <c r="AU100" s="193"/>
      <c r="AV100" s="193"/>
      <c r="AW100" s="193"/>
      <c r="AX100" s="193"/>
      <c r="AY100" s="193"/>
      <c r="AZ100" s="193"/>
      <c r="BA100" s="193"/>
      <c r="BB100" s="193"/>
      <c r="BC100" s="193"/>
      <c r="BD100" s="193"/>
      <c r="BE100" s="193"/>
      <c r="BF100" s="193"/>
      <c r="BG100" s="194"/>
      <c r="BH100" s="65"/>
      <c r="BI100" s="37"/>
      <c r="BJ100" s="198"/>
      <c r="BK100" s="198"/>
      <c r="BL100" s="198"/>
      <c r="BM100" s="198"/>
      <c r="BN100" s="198"/>
      <c r="BO100" s="198"/>
      <c r="BP100" s="198"/>
      <c r="BQ100" s="198"/>
      <c r="BR100" s="200" t="s">
        <v>32</v>
      </c>
      <c r="BS100" s="200"/>
      <c r="BT100" s="200"/>
      <c r="BU100" s="37"/>
      <c r="BV100" s="69"/>
      <c r="BW100" s="171"/>
      <c r="BX100" s="172"/>
      <c r="BY100" s="172"/>
      <c r="BZ100" s="172"/>
      <c r="CA100" s="173"/>
      <c r="CB100" s="180"/>
      <c r="CC100" s="181"/>
      <c r="CD100" s="181"/>
      <c r="CE100" s="181"/>
      <c r="CF100" s="182"/>
      <c r="CG100" s="181"/>
      <c r="CH100" s="181"/>
      <c r="CI100" s="181"/>
      <c r="CJ100" s="181"/>
      <c r="CK100" s="187"/>
      <c r="CL100" s="192"/>
      <c r="CM100" s="193"/>
      <c r="CN100" s="193"/>
      <c r="CO100" s="194"/>
      <c r="CP100" s="37"/>
      <c r="CQ100" s="4"/>
      <c r="CR100" s="4"/>
    </row>
    <row r="101" spans="5:122" ht="8.15" customHeight="1" x14ac:dyDescent="0.2">
      <c r="E101" s="203"/>
      <c r="F101" s="204"/>
      <c r="G101" s="192"/>
      <c r="H101" s="193"/>
      <c r="I101" s="193"/>
      <c r="J101" s="193"/>
      <c r="K101" s="193"/>
      <c r="L101" s="194"/>
      <c r="M101" s="210"/>
      <c r="N101" s="211"/>
      <c r="O101" s="211"/>
      <c r="P101" s="211"/>
      <c r="Q101" s="211"/>
      <c r="R101" s="211"/>
      <c r="S101" s="211"/>
      <c r="T101" s="211"/>
      <c r="U101" s="211"/>
      <c r="V101" s="211"/>
      <c r="W101" s="212"/>
      <c r="X101" s="192"/>
      <c r="Y101" s="193"/>
      <c r="Z101" s="193"/>
      <c r="AA101" s="193"/>
      <c r="AB101" s="193"/>
      <c r="AC101" s="193"/>
      <c r="AD101" s="193"/>
      <c r="AE101" s="193"/>
      <c r="AF101" s="193"/>
      <c r="AG101" s="193"/>
      <c r="AH101" s="193"/>
      <c r="AI101" s="193"/>
      <c r="AJ101" s="194"/>
      <c r="AK101" s="192"/>
      <c r="AL101" s="193"/>
      <c r="AM101" s="193"/>
      <c r="AN101" s="193"/>
      <c r="AO101" s="193"/>
      <c r="AP101" s="193"/>
      <c r="AQ101" s="193"/>
      <c r="AR101" s="193"/>
      <c r="AS101" s="193"/>
      <c r="AT101" s="193"/>
      <c r="AU101" s="193"/>
      <c r="AV101" s="193"/>
      <c r="AW101" s="193"/>
      <c r="AX101" s="193"/>
      <c r="AY101" s="193"/>
      <c r="AZ101" s="193"/>
      <c r="BA101" s="193"/>
      <c r="BB101" s="193"/>
      <c r="BC101" s="193"/>
      <c r="BD101" s="193"/>
      <c r="BE101" s="193"/>
      <c r="BF101" s="193"/>
      <c r="BG101" s="194"/>
      <c r="BH101" s="65"/>
      <c r="BI101" s="37"/>
      <c r="BJ101" s="199"/>
      <c r="BK101" s="199"/>
      <c r="BL101" s="199"/>
      <c r="BM101" s="199"/>
      <c r="BN101" s="199"/>
      <c r="BO101" s="199"/>
      <c r="BP101" s="199"/>
      <c r="BQ101" s="199"/>
      <c r="BR101" s="200"/>
      <c r="BS101" s="200"/>
      <c r="BT101" s="200"/>
      <c r="BU101" s="37"/>
      <c r="BV101" s="69"/>
      <c r="BW101" s="171"/>
      <c r="BX101" s="172"/>
      <c r="BY101" s="172"/>
      <c r="BZ101" s="172"/>
      <c r="CA101" s="173"/>
      <c r="CB101" s="180"/>
      <c r="CC101" s="181"/>
      <c r="CD101" s="181"/>
      <c r="CE101" s="181"/>
      <c r="CF101" s="182"/>
      <c r="CG101" s="181"/>
      <c r="CH101" s="181"/>
      <c r="CI101" s="181"/>
      <c r="CJ101" s="181"/>
      <c r="CK101" s="187"/>
      <c r="CL101" s="192"/>
      <c r="CM101" s="193"/>
      <c r="CN101" s="193"/>
      <c r="CO101" s="194"/>
      <c r="CP101" s="37"/>
      <c r="CQ101" s="4"/>
      <c r="CR101" s="4"/>
      <c r="DC101" s="4" t="s">
        <v>75</v>
      </c>
    </row>
    <row r="102" spans="5:122" ht="8.15" customHeight="1" x14ac:dyDescent="0.2">
      <c r="E102" s="205"/>
      <c r="F102" s="206"/>
      <c r="G102" s="195"/>
      <c r="H102" s="196"/>
      <c r="I102" s="196"/>
      <c r="J102" s="196"/>
      <c r="K102" s="196"/>
      <c r="L102" s="197"/>
      <c r="M102" s="213"/>
      <c r="N102" s="214"/>
      <c r="O102" s="214"/>
      <c r="P102" s="214"/>
      <c r="Q102" s="214"/>
      <c r="R102" s="214"/>
      <c r="S102" s="214"/>
      <c r="T102" s="214"/>
      <c r="U102" s="214"/>
      <c r="V102" s="214"/>
      <c r="W102" s="215"/>
      <c r="X102" s="195"/>
      <c r="Y102" s="196"/>
      <c r="Z102" s="196"/>
      <c r="AA102" s="196"/>
      <c r="AB102" s="196"/>
      <c r="AC102" s="196"/>
      <c r="AD102" s="196"/>
      <c r="AE102" s="196"/>
      <c r="AF102" s="196"/>
      <c r="AG102" s="196"/>
      <c r="AH102" s="196"/>
      <c r="AI102" s="196"/>
      <c r="AJ102" s="197"/>
      <c r="AK102" s="195"/>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7"/>
      <c r="BH102" s="89"/>
      <c r="BI102" s="90"/>
      <c r="BJ102" s="90"/>
      <c r="BK102" s="90"/>
      <c r="BL102" s="90"/>
      <c r="BM102" s="90"/>
      <c r="BN102" s="90"/>
      <c r="BO102" s="90"/>
      <c r="BP102" s="90"/>
      <c r="BQ102" s="90"/>
      <c r="BR102" s="90"/>
      <c r="BS102" s="90"/>
      <c r="BT102" s="90"/>
      <c r="BU102" s="90"/>
      <c r="BV102" s="91"/>
      <c r="BW102" s="174"/>
      <c r="BX102" s="175"/>
      <c r="BY102" s="175"/>
      <c r="BZ102" s="175"/>
      <c r="CA102" s="176"/>
      <c r="CB102" s="183"/>
      <c r="CC102" s="184"/>
      <c r="CD102" s="184"/>
      <c r="CE102" s="184"/>
      <c r="CF102" s="185"/>
      <c r="CG102" s="184"/>
      <c r="CH102" s="184"/>
      <c r="CI102" s="184"/>
      <c r="CJ102" s="184"/>
      <c r="CK102" s="188"/>
      <c r="CL102" s="195"/>
      <c r="CM102" s="196"/>
      <c r="CN102" s="196"/>
      <c r="CO102" s="197"/>
      <c r="CP102" s="37"/>
      <c r="CQ102" s="4"/>
      <c r="CR102" s="4"/>
      <c r="DC102" s="2"/>
      <c r="DD102" s="2">
        <v>45</v>
      </c>
      <c r="DE102" s="2">
        <v>60</v>
      </c>
      <c r="DF102" s="2">
        <v>90</v>
      </c>
      <c r="DG102" s="2">
        <v>105</v>
      </c>
    </row>
    <row r="103" spans="5:122" ht="8.15" customHeight="1" x14ac:dyDescent="0.2">
      <c r="E103" s="140" t="s">
        <v>113</v>
      </c>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2"/>
      <c r="CL103" s="65"/>
      <c r="CM103" s="37"/>
      <c r="CN103" s="37"/>
      <c r="CO103" s="37"/>
      <c r="CP103" s="37"/>
      <c r="CQ103" s="4"/>
      <c r="CR103" s="4"/>
      <c r="DC103" s="2">
        <v>750</v>
      </c>
      <c r="DD103" s="2">
        <v>350</v>
      </c>
      <c r="DE103" s="7">
        <v>530</v>
      </c>
      <c r="DF103" s="2">
        <v>1010</v>
      </c>
      <c r="DG103" s="2">
        <v>1320</v>
      </c>
      <c r="DK103" s="2" t="s">
        <v>181</v>
      </c>
      <c r="DL103" s="2" t="s">
        <v>83</v>
      </c>
      <c r="DM103" s="2" t="s">
        <v>84</v>
      </c>
      <c r="DN103" s="2" t="s">
        <v>141</v>
      </c>
      <c r="DO103" s="2" t="s">
        <v>153</v>
      </c>
      <c r="DP103" s="2" t="s">
        <v>182</v>
      </c>
      <c r="DQ103" s="2"/>
      <c r="DR103" s="2"/>
    </row>
    <row r="104" spans="5:122" ht="8.15" customHeight="1" x14ac:dyDescent="0.2">
      <c r="E104" s="143"/>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5"/>
      <c r="CL104" s="76"/>
      <c r="CM104" s="76"/>
      <c r="CN104" s="76"/>
      <c r="CO104" s="37"/>
      <c r="CP104" s="37"/>
      <c r="CQ104" s="4"/>
      <c r="CR104" s="4"/>
      <c r="DC104" s="2">
        <v>1000</v>
      </c>
      <c r="DD104" s="2">
        <v>350</v>
      </c>
      <c r="DE104" s="7">
        <v>530</v>
      </c>
      <c r="DF104" s="2">
        <v>1010</v>
      </c>
      <c r="DG104" s="2">
        <v>1320</v>
      </c>
      <c r="DK104" s="12" t="str">
        <f>BG5</f>
        <v>？</v>
      </c>
      <c r="DL104" s="2">
        <f>AW8</f>
        <v>0</v>
      </c>
      <c r="DM104" s="2">
        <f>AW10</f>
        <v>0</v>
      </c>
      <c r="DN104" s="2">
        <f>AW12</f>
        <v>0</v>
      </c>
      <c r="DO104" s="2">
        <f>BN8</f>
        <v>0</v>
      </c>
      <c r="DP104" s="2" t="e" cm="1">
        <f t="array" ref="DP104">INDEX($DK$27:$DR$77,MATCH($DK$104&amp;$DL$104&amp;$DM$104&amp;$DN$104,$DK$27:$DK$77&amp;$DL$27:$DL$77&amp;$DM$27:$DM$77&amp;$DN$27:$DN$77,0),6)</f>
        <v>#N/A</v>
      </c>
      <c r="DQ104" s="13"/>
      <c r="DR104" s="13"/>
    </row>
    <row r="105" spans="5:122" ht="8.15" customHeight="1" x14ac:dyDescent="0.2">
      <c r="E105" s="143"/>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5"/>
      <c r="CL105" s="37"/>
      <c r="CM105" s="37"/>
      <c r="CN105" s="37"/>
      <c r="CO105" s="37"/>
      <c r="CP105" s="37"/>
      <c r="CQ105" s="4"/>
      <c r="CR105" s="4"/>
    </row>
    <row r="106" spans="5:122" ht="8.15" customHeight="1" x14ac:dyDescent="0.2">
      <c r="E106" s="146"/>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c r="BI106" s="147"/>
      <c r="BJ106" s="147"/>
      <c r="BK106" s="147"/>
      <c r="BL106" s="147"/>
      <c r="BM106" s="147"/>
      <c r="BN106" s="147"/>
      <c r="BO106" s="147"/>
      <c r="BP106" s="147"/>
      <c r="BQ106" s="147"/>
      <c r="BR106" s="147"/>
      <c r="BS106" s="147"/>
      <c r="BT106" s="147"/>
      <c r="BU106" s="147"/>
      <c r="BV106" s="147"/>
      <c r="BW106" s="147"/>
      <c r="BX106" s="147"/>
      <c r="BY106" s="147"/>
      <c r="BZ106" s="147"/>
      <c r="CA106" s="147"/>
      <c r="CB106" s="147"/>
      <c r="CC106" s="147"/>
      <c r="CD106" s="147"/>
      <c r="CE106" s="147"/>
      <c r="CF106" s="147"/>
      <c r="CG106" s="147"/>
      <c r="CH106" s="147"/>
      <c r="CI106" s="147"/>
      <c r="CJ106" s="147"/>
      <c r="CK106" s="148"/>
      <c r="CL106" s="37"/>
      <c r="CM106" s="37"/>
      <c r="CN106" s="37"/>
      <c r="CO106" s="37"/>
      <c r="CP106" s="37"/>
      <c r="CQ106" s="4"/>
      <c r="CR106" s="4"/>
    </row>
    <row r="107" spans="5:122" ht="8.15" customHeight="1" x14ac:dyDescent="0.2">
      <c r="E107" s="149" t="s">
        <v>49</v>
      </c>
      <c r="F107" s="149"/>
      <c r="G107" s="149"/>
      <c r="H107" s="149"/>
      <c r="I107" s="149"/>
      <c r="J107" s="149"/>
      <c r="K107" s="149"/>
      <c r="L107" s="149"/>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4"/>
      <c r="CR107" s="4"/>
    </row>
    <row r="108" spans="5:122" ht="8.15" customHeight="1" x14ac:dyDescent="0.2">
      <c r="E108" s="150"/>
      <c r="F108" s="150"/>
      <c r="G108" s="150"/>
      <c r="H108" s="150"/>
      <c r="I108" s="150"/>
      <c r="J108" s="150"/>
      <c r="K108" s="150"/>
      <c r="L108" s="150"/>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4"/>
      <c r="CR108" s="4"/>
    </row>
    <row r="109" spans="5:122" ht="8.15" customHeight="1" x14ac:dyDescent="0.2">
      <c r="E109" s="150"/>
      <c r="F109" s="150"/>
      <c r="G109" s="150"/>
      <c r="H109" s="150"/>
      <c r="I109" s="150"/>
      <c r="J109" s="150"/>
      <c r="K109" s="150"/>
      <c r="L109" s="150"/>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4"/>
      <c r="CR109" s="4"/>
    </row>
    <row r="110" spans="5:122" ht="8.15" customHeight="1" x14ac:dyDescent="0.2">
      <c r="E110" s="151" t="s">
        <v>50</v>
      </c>
      <c r="F110" s="151"/>
      <c r="G110" s="151"/>
      <c r="H110" s="152" t="s">
        <v>0</v>
      </c>
      <c r="I110" s="149"/>
      <c r="J110" s="149"/>
      <c r="K110" s="149"/>
      <c r="L110" s="149"/>
      <c r="M110" s="149"/>
      <c r="N110" s="149"/>
      <c r="O110" s="149"/>
      <c r="P110" s="149"/>
      <c r="Q110" s="149"/>
      <c r="R110" s="149"/>
      <c r="S110" s="149"/>
      <c r="T110" s="149"/>
      <c r="U110" s="149"/>
      <c r="V110" s="149"/>
      <c r="W110" s="153"/>
      <c r="X110" s="151" t="s">
        <v>1</v>
      </c>
      <c r="Y110" s="151"/>
      <c r="Z110" s="151"/>
      <c r="AA110" s="151"/>
      <c r="AB110" s="151"/>
      <c r="AC110" s="151"/>
      <c r="AD110" s="151"/>
      <c r="AE110" s="151"/>
      <c r="AF110" s="151"/>
      <c r="AG110" s="151"/>
      <c r="AH110" s="151"/>
      <c r="AI110" s="151"/>
      <c r="AJ110" s="151"/>
      <c r="AK110" s="151" t="s">
        <v>51</v>
      </c>
      <c r="AL110" s="151"/>
      <c r="AM110" s="151"/>
      <c r="AN110" s="151"/>
      <c r="AO110" s="151"/>
      <c r="AP110" s="151"/>
      <c r="AQ110" s="151"/>
      <c r="AR110" s="151"/>
      <c r="AS110" s="151"/>
      <c r="AT110" s="151"/>
      <c r="AU110" s="151"/>
      <c r="AV110" s="151"/>
      <c r="AW110" s="151"/>
      <c r="AX110" s="151"/>
      <c r="AY110" s="151"/>
      <c r="AZ110" s="151"/>
      <c r="BA110" s="151"/>
      <c r="BB110" s="151"/>
      <c r="BC110" s="151"/>
      <c r="BD110" s="151"/>
      <c r="BE110" s="151"/>
      <c r="BF110" s="151"/>
      <c r="BG110" s="151"/>
      <c r="BH110" s="152" t="s">
        <v>52</v>
      </c>
      <c r="BI110" s="149"/>
      <c r="BJ110" s="149"/>
      <c r="BK110" s="149"/>
      <c r="BL110" s="149"/>
      <c r="BM110" s="149"/>
      <c r="BN110" s="149"/>
      <c r="BO110" s="149"/>
      <c r="BP110" s="149"/>
      <c r="BQ110" s="149"/>
      <c r="BR110" s="149"/>
      <c r="BS110" s="149"/>
      <c r="BT110" s="149"/>
      <c r="BU110" s="149"/>
      <c r="BV110" s="149"/>
      <c r="BW110" s="149"/>
      <c r="BX110" s="149"/>
      <c r="BY110" s="149"/>
      <c r="BZ110" s="149"/>
      <c r="CA110" s="149"/>
      <c r="CB110" s="149"/>
      <c r="CC110" s="153"/>
      <c r="CD110" s="159" t="s">
        <v>54</v>
      </c>
      <c r="CE110" s="160"/>
      <c r="CF110" s="160"/>
      <c r="CG110" s="160"/>
      <c r="CH110" s="160"/>
      <c r="CI110" s="160"/>
      <c r="CJ110" s="160"/>
      <c r="CK110" s="161"/>
      <c r="CL110" s="37"/>
      <c r="CM110" s="37"/>
      <c r="CN110" s="37"/>
      <c r="CO110" s="37"/>
      <c r="CP110" s="37"/>
      <c r="CQ110" s="4"/>
      <c r="CR110" s="4"/>
    </row>
    <row r="111" spans="5:122" ht="8.15" customHeight="1" x14ac:dyDescent="0.2">
      <c r="E111" s="151"/>
      <c r="F111" s="151"/>
      <c r="G111" s="151"/>
      <c r="H111" s="154"/>
      <c r="I111" s="150"/>
      <c r="J111" s="150"/>
      <c r="K111" s="150"/>
      <c r="L111" s="150"/>
      <c r="M111" s="150"/>
      <c r="N111" s="150"/>
      <c r="O111" s="150"/>
      <c r="P111" s="150"/>
      <c r="Q111" s="150"/>
      <c r="R111" s="150"/>
      <c r="S111" s="150"/>
      <c r="T111" s="150"/>
      <c r="U111" s="150"/>
      <c r="V111" s="150"/>
      <c r="W111" s="155"/>
      <c r="X111" s="151"/>
      <c r="Y111" s="151"/>
      <c r="Z111" s="151"/>
      <c r="AA111" s="151"/>
      <c r="AB111" s="151"/>
      <c r="AC111" s="151"/>
      <c r="AD111" s="151"/>
      <c r="AE111" s="151"/>
      <c r="AF111" s="151"/>
      <c r="AG111" s="151"/>
      <c r="AH111" s="151"/>
      <c r="AI111" s="151"/>
      <c r="AJ111" s="151"/>
      <c r="AK111" s="151"/>
      <c r="AL111" s="151"/>
      <c r="AM111" s="151"/>
      <c r="AN111" s="151"/>
      <c r="AO111" s="151"/>
      <c r="AP111" s="151"/>
      <c r="AQ111" s="151"/>
      <c r="AR111" s="151"/>
      <c r="AS111" s="151"/>
      <c r="AT111" s="151"/>
      <c r="AU111" s="151"/>
      <c r="AV111" s="151"/>
      <c r="AW111" s="151"/>
      <c r="AX111" s="151"/>
      <c r="AY111" s="151"/>
      <c r="AZ111" s="151"/>
      <c r="BA111" s="151"/>
      <c r="BB111" s="151"/>
      <c r="BC111" s="151"/>
      <c r="BD111" s="151"/>
      <c r="BE111" s="151"/>
      <c r="BF111" s="151"/>
      <c r="BG111" s="151"/>
      <c r="BH111" s="154"/>
      <c r="BI111" s="150"/>
      <c r="BJ111" s="150"/>
      <c r="BK111" s="150"/>
      <c r="BL111" s="150"/>
      <c r="BM111" s="150"/>
      <c r="BN111" s="150"/>
      <c r="BO111" s="150"/>
      <c r="BP111" s="150"/>
      <c r="BQ111" s="150"/>
      <c r="BR111" s="150"/>
      <c r="BS111" s="150"/>
      <c r="BT111" s="150"/>
      <c r="BU111" s="150"/>
      <c r="BV111" s="150"/>
      <c r="BW111" s="150"/>
      <c r="BX111" s="150"/>
      <c r="BY111" s="150"/>
      <c r="BZ111" s="150"/>
      <c r="CA111" s="150"/>
      <c r="CB111" s="150"/>
      <c r="CC111" s="155"/>
      <c r="CD111" s="162"/>
      <c r="CE111" s="163"/>
      <c r="CF111" s="163"/>
      <c r="CG111" s="163"/>
      <c r="CH111" s="163"/>
      <c r="CI111" s="163"/>
      <c r="CJ111" s="163"/>
      <c r="CK111" s="164"/>
      <c r="CL111" s="37"/>
      <c r="CM111" s="37"/>
      <c r="CN111" s="37"/>
      <c r="CO111" s="37"/>
      <c r="CP111" s="37"/>
      <c r="CQ111" s="4"/>
      <c r="CR111" s="4"/>
    </row>
    <row r="112" spans="5:122" ht="8.15" customHeight="1" x14ac:dyDescent="0.2">
      <c r="E112" s="151"/>
      <c r="F112" s="151"/>
      <c r="G112" s="151"/>
      <c r="H112" s="154"/>
      <c r="I112" s="150"/>
      <c r="J112" s="150"/>
      <c r="K112" s="150"/>
      <c r="L112" s="150"/>
      <c r="M112" s="150"/>
      <c r="N112" s="150"/>
      <c r="O112" s="150"/>
      <c r="P112" s="150"/>
      <c r="Q112" s="150"/>
      <c r="R112" s="150"/>
      <c r="S112" s="150"/>
      <c r="T112" s="150"/>
      <c r="U112" s="150"/>
      <c r="V112" s="150"/>
      <c r="W112" s="155"/>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51"/>
      <c r="AW112" s="151"/>
      <c r="AX112" s="151"/>
      <c r="AY112" s="151"/>
      <c r="AZ112" s="151"/>
      <c r="BA112" s="151"/>
      <c r="BB112" s="151"/>
      <c r="BC112" s="151"/>
      <c r="BD112" s="151"/>
      <c r="BE112" s="151"/>
      <c r="BF112" s="151"/>
      <c r="BG112" s="151"/>
      <c r="BH112" s="154"/>
      <c r="BI112" s="150"/>
      <c r="BJ112" s="150"/>
      <c r="BK112" s="150"/>
      <c r="BL112" s="150"/>
      <c r="BM112" s="150"/>
      <c r="BN112" s="150"/>
      <c r="BO112" s="150"/>
      <c r="BP112" s="150"/>
      <c r="BQ112" s="150"/>
      <c r="BR112" s="150"/>
      <c r="BS112" s="150"/>
      <c r="BT112" s="150"/>
      <c r="BU112" s="150"/>
      <c r="BV112" s="150"/>
      <c r="BW112" s="150"/>
      <c r="BX112" s="150"/>
      <c r="BY112" s="150"/>
      <c r="BZ112" s="150"/>
      <c r="CA112" s="150"/>
      <c r="CB112" s="150"/>
      <c r="CC112" s="155"/>
      <c r="CD112" s="162" t="s">
        <v>53</v>
      </c>
      <c r="CE112" s="163"/>
      <c r="CF112" s="163"/>
      <c r="CG112" s="163"/>
      <c r="CH112" s="163"/>
      <c r="CI112" s="163"/>
      <c r="CJ112" s="163"/>
      <c r="CK112" s="164"/>
      <c r="CL112" s="37"/>
      <c r="CM112" s="37"/>
      <c r="CN112" s="37"/>
      <c r="CO112" s="37"/>
      <c r="CP112" s="37"/>
      <c r="CQ112" s="4"/>
      <c r="CR112" s="4"/>
    </row>
    <row r="113" spans="5:103" ht="5.15" customHeight="1" x14ac:dyDescent="0.2">
      <c r="E113" s="151"/>
      <c r="F113" s="151"/>
      <c r="G113" s="151"/>
      <c r="H113" s="156"/>
      <c r="I113" s="157"/>
      <c r="J113" s="157"/>
      <c r="K113" s="157"/>
      <c r="L113" s="157"/>
      <c r="M113" s="157"/>
      <c r="N113" s="157"/>
      <c r="O113" s="157"/>
      <c r="P113" s="157"/>
      <c r="Q113" s="157"/>
      <c r="R113" s="157"/>
      <c r="S113" s="157"/>
      <c r="T113" s="157"/>
      <c r="U113" s="157"/>
      <c r="V113" s="157"/>
      <c r="W113" s="158"/>
      <c r="X113" s="151"/>
      <c r="Y113" s="151"/>
      <c r="Z113" s="151"/>
      <c r="AA113" s="151"/>
      <c r="AB113" s="151"/>
      <c r="AC113" s="151"/>
      <c r="AD113" s="151"/>
      <c r="AE113" s="151"/>
      <c r="AF113" s="151"/>
      <c r="AG113" s="151"/>
      <c r="AH113" s="151"/>
      <c r="AI113" s="151"/>
      <c r="AJ113" s="151"/>
      <c r="AK113" s="151"/>
      <c r="AL113" s="151"/>
      <c r="AM113" s="151"/>
      <c r="AN113" s="151"/>
      <c r="AO113" s="151"/>
      <c r="AP113" s="151"/>
      <c r="AQ113" s="151"/>
      <c r="AR113" s="151"/>
      <c r="AS113" s="151"/>
      <c r="AT113" s="151"/>
      <c r="AU113" s="151"/>
      <c r="AV113" s="151"/>
      <c r="AW113" s="151"/>
      <c r="AX113" s="151"/>
      <c r="AY113" s="151"/>
      <c r="AZ113" s="151"/>
      <c r="BA113" s="151"/>
      <c r="BB113" s="151"/>
      <c r="BC113" s="151"/>
      <c r="BD113" s="151"/>
      <c r="BE113" s="151"/>
      <c r="BF113" s="151"/>
      <c r="BG113" s="151"/>
      <c r="BH113" s="156"/>
      <c r="BI113" s="157"/>
      <c r="BJ113" s="157"/>
      <c r="BK113" s="157"/>
      <c r="BL113" s="157"/>
      <c r="BM113" s="157"/>
      <c r="BN113" s="157"/>
      <c r="BO113" s="157"/>
      <c r="BP113" s="157"/>
      <c r="BQ113" s="157"/>
      <c r="BR113" s="157"/>
      <c r="BS113" s="157"/>
      <c r="BT113" s="157"/>
      <c r="BU113" s="157"/>
      <c r="BV113" s="157"/>
      <c r="BW113" s="157"/>
      <c r="BX113" s="157"/>
      <c r="BY113" s="157"/>
      <c r="BZ113" s="157"/>
      <c r="CA113" s="157"/>
      <c r="CB113" s="157"/>
      <c r="CC113" s="158"/>
      <c r="CD113" s="165"/>
      <c r="CE113" s="166"/>
      <c r="CF113" s="166"/>
      <c r="CG113" s="166"/>
      <c r="CH113" s="166"/>
      <c r="CI113" s="166"/>
      <c r="CJ113" s="166"/>
      <c r="CK113" s="167"/>
      <c r="CL113" s="37"/>
      <c r="CM113" s="37"/>
      <c r="CN113" s="37"/>
      <c r="CO113" s="37"/>
      <c r="CP113" s="37"/>
      <c r="CQ113" s="4"/>
      <c r="CR113" s="4"/>
      <c r="CS113" s="14" t="s">
        <v>201</v>
      </c>
      <c r="CT113" s="15" t="s">
        <v>202</v>
      </c>
      <c r="CU113" s="2" t="s">
        <v>203</v>
      </c>
      <c r="CV113" s="2" t="s">
        <v>204</v>
      </c>
      <c r="CW113" s="2" t="s">
        <v>205</v>
      </c>
      <c r="CX113" s="2" t="s">
        <v>206</v>
      </c>
      <c r="CY113" s="2" t="s">
        <v>207</v>
      </c>
    </row>
    <row r="114" spans="5:103" ht="7.5" customHeight="1" x14ac:dyDescent="0.2">
      <c r="E114" s="117"/>
      <c r="F114" s="117"/>
      <c r="G114" s="117"/>
      <c r="H114" s="118" t="str">
        <f>(IF(OR($E114="■番号■",$E114=""),"",VLOOKUP($E114,$CT114:$CU121,2,FALSE)))</f>
        <v/>
      </c>
      <c r="I114" s="119"/>
      <c r="J114" s="119"/>
      <c r="K114" s="119"/>
      <c r="L114" s="119"/>
      <c r="M114" s="119"/>
      <c r="N114" s="119"/>
      <c r="O114" s="119"/>
      <c r="P114" s="119"/>
      <c r="Q114" s="119"/>
      <c r="R114" s="119"/>
      <c r="S114" s="119"/>
      <c r="T114" s="119"/>
      <c r="U114" s="119"/>
      <c r="V114" s="119"/>
      <c r="W114" s="120"/>
      <c r="X114" s="127"/>
      <c r="Y114" s="127"/>
      <c r="Z114" s="127"/>
      <c r="AA114" s="127"/>
      <c r="AB114" s="127"/>
      <c r="AC114" s="127"/>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7"/>
      <c r="AY114" s="127"/>
      <c r="AZ114" s="127"/>
      <c r="BA114" s="127"/>
      <c r="BB114" s="127"/>
      <c r="BC114" s="127"/>
      <c r="BD114" s="127"/>
      <c r="BE114" s="127"/>
      <c r="BF114" s="127"/>
      <c r="BG114" s="127"/>
      <c r="BH114" s="128"/>
      <c r="BI114" s="129"/>
      <c r="BJ114" s="129"/>
      <c r="BK114" s="129"/>
      <c r="BL114" s="129"/>
      <c r="BM114" s="129"/>
      <c r="BN114" s="129"/>
      <c r="BO114" s="129"/>
      <c r="BP114" s="129"/>
      <c r="BQ114" s="129"/>
      <c r="BR114" s="129"/>
      <c r="BS114" s="129"/>
      <c r="BT114" s="129"/>
      <c r="BU114" s="129"/>
      <c r="BV114" s="129"/>
      <c r="BW114" s="129"/>
      <c r="BX114" s="129"/>
      <c r="BY114" s="129"/>
      <c r="BZ114" s="129"/>
      <c r="CA114" s="129"/>
      <c r="CB114" s="129"/>
      <c r="CC114" s="130"/>
      <c r="CD114" s="127"/>
      <c r="CE114" s="127"/>
      <c r="CF114" s="127"/>
      <c r="CG114" s="127"/>
      <c r="CH114" s="127"/>
      <c r="CI114" s="127"/>
      <c r="CJ114" s="127"/>
      <c r="CK114" s="127"/>
      <c r="CL114" s="37"/>
      <c r="CM114" s="37"/>
      <c r="CN114" s="37"/>
      <c r="CO114" s="37"/>
      <c r="CP114" s="37"/>
      <c r="CQ114" s="4"/>
      <c r="CR114" s="4"/>
      <c r="CS114" s="114">
        <v>1</v>
      </c>
      <c r="CT114" s="16" t="s">
        <v>29</v>
      </c>
      <c r="CU114" s="2" t="s">
        <v>208</v>
      </c>
      <c r="CV114" s="2" t="s">
        <v>209</v>
      </c>
      <c r="CW114" s="2" t="s">
        <v>210</v>
      </c>
      <c r="CX114" s="2" t="s">
        <v>210</v>
      </c>
      <c r="CY114" s="2" t="s">
        <v>210</v>
      </c>
    </row>
    <row r="115" spans="5:103" ht="7.5" customHeight="1" x14ac:dyDescent="0.2">
      <c r="E115" s="117"/>
      <c r="F115" s="117"/>
      <c r="G115" s="117"/>
      <c r="H115" s="121"/>
      <c r="I115" s="122"/>
      <c r="J115" s="122"/>
      <c r="K115" s="122"/>
      <c r="L115" s="122"/>
      <c r="M115" s="122"/>
      <c r="N115" s="122"/>
      <c r="O115" s="122"/>
      <c r="P115" s="122"/>
      <c r="Q115" s="122"/>
      <c r="R115" s="122"/>
      <c r="S115" s="122"/>
      <c r="T115" s="122"/>
      <c r="U115" s="122"/>
      <c r="V115" s="122"/>
      <c r="W115" s="123"/>
      <c r="X115" s="127"/>
      <c r="Y115" s="127"/>
      <c r="Z115" s="127"/>
      <c r="AA115" s="127"/>
      <c r="AB115" s="127"/>
      <c r="AC115" s="127"/>
      <c r="AD115" s="127"/>
      <c r="AE115" s="127"/>
      <c r="AF115" s="127"/>
      <c r="AG115" s="127"/>
      <c r="AH115" s="127"/>
      <c r="AI115" s="127"/>
      <c r="AJ115" s="127"/>
      <c r="AK115" s="127"/>
      <c r="AL115" s="127"/>
      <c r="AM115" s="127"/>
      <c r="AN115" s="127"/>
      <c r="AO115" s="127"/>
      <c r="AP115" s="127"/>
      <c r="AQ115" s="127"/>
      <c r="AR115" s="127"/>
      <c r="AS115" s="127"/>
      <c r="AT115" s="127"/>
      <c r="AU115" s="127"/>
      <c r="AV115" s="127"/>
      <c r="AW115" s="127"/>
      <c r="AX115" s="127"/>
      <c r="AY115" s="127"/>
      <c r="AZ115" s="127"/>
      <c r="BA115" s="127"/>
      <c r="BB115" s="127"/>
      <c r="BC115" s="127"/>
      <c r="BD115" s="127"/>
      <c r="BE115" s="127"/>
      <c r="BF115" s="127"/>
      <c r="BG115" s="127"/>
      <c r="BH115" s="131"/>
      <c r="BI115" s="132"/>
      <c r="BJ115" s="132"/>
      <c r="BK115" s="132"/>
      <c r="BL115" s="132"/>
      <c r="BM115" s="132"/>
      <c r="BN115" s="132"/>
      <c r="BO115" s="132"/>
      <c r="BP115" s="132"/>
      <c r="BQ115" s="132"/>
      <c r="BR115" s="132"/>
      <c r="BS115" s="132"/>
      <c r="BT115" s="132"/>
      <c r="BU115" s="132"/>
      <c r="BV115" s="132"/>
      <c r="BW115" s="132"/>
      <c r="BX115" s="132"/>
      <c r="BY115" s="132"/>
      <c r="BZ115" s="132"/>
      <c r="CA115" s="132"/>
      <c r="CB115" s="132"/>
      <c r="CC115" s="133"/>
      <c r="CD115" s="127"/>
      <c r="CE115" s="127"/>
      <c r="CF115" s="127"/>
      <c r="CG115" s="127"/>
      <c r="CH115" s="127"/>
      <c r="CI115" s="127"/>
      <c r="CJ115" s="127"/>
      <c r="CK115" s="127"/>
      <c r="CL115" s="37"/>
      <c r="CM115" s="37"/>
      <c r="CN115" s="37"/>
      <c r="CO115" s="37"/>
      <c r="CP115" s="37"/>
      <c r="CQ115" s="4"/>
      <c r="CR115" s="4"/>
      <c r="CS115" s="115"/>
      <c r="CT115" s="16" t="s">
        <v>21</v>
      </c>
      <c r="CU115" s="2" t="s">
        <v>211</v>
      </c>
      <c r="CV115" s="2" t="s">
        <v>212</v>
      </c>
      <c r="CW115" s="2" t="s">
        <v>213</v>
      </c>
      <c r="CX115" s="2" t="s">
        <v>210</v>
      </c>
      <c r="CY115" s="2" t="s">
        <v>210</v>
      </c>
    </row>
    <row r="116" spans="5:103" ht="7.5" customHeight="1" x14ac:dyDescent="0.2">
      <c r="E116" s="117"/>
      <c r="F116" s="117"/>
      <c r="G116" s="117"/>
      <c r="H116" s="124"/>
      <c r="I116" s="125"/>
      <c r="J116" s="125"/>
      <c r="K116" s="125"/>
      <c r="L116" s="125"/>
      <c r="M116" s="125"/>
      <c r="N116" s="125"/>
      <c r="O116" s="125"/>
      <c r="P116" s="125"/>
      <c r="Q116" s="125"/>
      <c r="R116" s="125"/>
      <c r="S116" s="125"/>
      <c r="T116" s="125"/>
      <c r="U116" s="125"/>
      <c r="V116" s="125"/>
      <c r="W116" s="126"/>
      <c r="X116" s="127"/>
      <c r="Y116" s="127"/>
      <c r="Z116" s="127"/>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c r="AU116" s="127"/>
      <c r="AV116" s="127"/>
      <c r="AW116" s="127"/>
      <c r="AX116" s="127"/>
      <c r="AY116" s="127"/>
      <c r="AZ116" s="127"/>
      <c r="BA116" s="127"/>
      <c r="BB116" s="127"/>
      <c r="BC116" s="127"/>
      <c r="BD116" s="127"/>
      <c r="BE116" s="127"/>
      <c r="BF116" s="127"/>
      <c r="BG116" s="127"/>
      <c r="BH116" s="134"/>
      <c r="BI116" s="135"/>
      <c r="BJ116" s="135"/>
      <c r="BK116" s="135"/>
      <c r="BL116" s="135"/>
      <c r="BM116" s="135"/>
      <c r="BN116" s="135"/>
      <c r="BO116" s="135"/>
      <c r="BP116" s="135"/>
      <c r="BQ116" s="135"/>
      <c r="BR116" s="135"/>
      <c r="BS116" s="135"/>
      <c r="BT116" s="135"/>
      <c r="BU116" s="135"/>
      <c r="BV116" s="135"/>
      <c r="BW116" s="135"/>
      <c r="BX116" s="135"/>
      <c r="BY116" s="135"/>
      <c r="BZ116" s="135"/>
      <c r="CA116" s="135"/>
      <c r="CB116" s="135"/>
      <c r="CC116" s="136"/>
      <c r="CD116" s="127"/>
      <c r="CE116" s="127"/>
      <c r="CF116" s="127"/>
      <c r="CG116" s="127"/>
      <c r="CH116" s="127"/>
      <c r="CI116" s="127"/>
      <c r="CJ116" s="127"/>
      <c r="CK116" s="127"/>
      <c r="CL116" s="37"/>
      <c r="CM116" s="37"/>
      <c r="CN116" s="37"/>
      <c r="CO116" s="37"/>
      <c r="CP116" s="37"/>
      <c r="CQ116" s="4"/>
      <c r="CR116" s="4"/>
      <c r="CS116" s="116"/>
      <c r="CT116" s="16" t="s">
        <v>214</v>
      </c>
      <c r="CU116" s="2" t="s">
        <v>215</v>
      </c>
      <c r="CV116" s="2" t="s">
        <v>234</v>
      </c>
      <c r="CW116" s="2" t="s">
        <v>210</v>
      </c>
      <c r="CX116" s="2" t="s">
        <v>210</v>
      </c>
      <c r="CY116" s="2" t="s">
        <v>210</v>
      </c>
    </row>
    <row r="117" spans="5:103" ht="7.5" customHeight="1" x14ac:dyDescent="0.2">
      <c r="E117" s="117"/>
      <c r="F117" s="117"/>
      <c r="G117" s="117"/>
      <c r="H117" s="118" t="str">
        <f>(IF(OR($E117="■番号■",$E117=""),"",VLOOKUP($E117,$CT114:$CU121,2,FALSE)))</f>
        <v/>
      </c>
      <c r="I117" s="119"/>
      <c r="J117" s="119"/>
      <c r="K117" s="119"/>
      <c r="L117" s="119"/>
      <c r="M117" s="119"/>
      <c r="N117" s="119"/>
      <c r="O117" s="119"/>
      <c r="P117" s="119"/>
      <c r="Q117" s="119"/>
      <c r="R117" s="119"/>
      <c r="S117" s="119"/>
      <c r="T117" s="119"/>
      <c r="U117" s="119"/>
      <c r="V117" s="119"/>
      <c r="W117" s="120"/>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7"/>
      <c r="AY117" s="127"/>
      <c r="AZ117" s="127"/>
      <c r="BA117" s="127"/>
      <c r="BB117" s="127"/>
      <c r="BC117" s="127"/>
      <c r="BD117" s="127"/>
      <c r="BE117" s="127"/>
      <c r="BF117" s="127"/>
      <c r="BG117" s="127"/>
      <c r="BH117" s="128"/>
      <c r="BI117" s="129"/>
      <c r="BJ117" s="129"/>
      <c r="BK117" s="129"/>
      <c r="BL117" s="129"/>
      <c r="BM117" s="129"/>
      <c r="BN117" s="129"/>
      <c r="BO117" s="129"/>
      <c r="BP117" s="129"/>
      <c r="BQ117" s="129"/>
      <c r="BR117" s="129"/>
      <c r="BS117" s="129"/>
      <c r="BT117" s="129"/>
      <c r="BU117" s="129"/>
      <c r="BV117" s="129"/>
      <c r="BW117" s="129"/>
      <c r="BX117" s="129"/>
      <c r="BY117" s="129"/>
      <c r="BZ117" s="129"/>
      <c r="CA117" s="129"/>
      <c r="CB117" s="129"/>
      <c r="CC117" s="130"/>
      <c r="CD117" s="127"/>
      <c r="CE117" s="127"/>
      <c r="CF117" s="127"/>
      <c r="CG117" s="127"/>
      <c r="CH117" s="127"/>
      <c r="CI117" s="127"/>
      <c r="CJ117" s="127"/>
      <c r="CK117" s="127"/>
      <c r="CL117" s="37"/>
      <c r="CM117" s="37"/>
      <c r="CN117" s="37"/>
      <c r="CO117" s="37"/>
      <c r="CP117" s="37"/>
      <c r="CQ117" s="4"/>
      <c r="CR117" s="4"/>
      <c r="CS117" s="137">
        <v>2</v>
      </c>
      <c r="CT117" s="16" t="s">
        <v>216</v>
      </c>
      <c r="CU117" s="2" t="s">
        <v>217</v>
      </c>
      <c r="CV117" s="2" t="s">
        <v>218</v>
      </c>
      <c r="CW117" s="2" t="s">
        <v>219</v>
      </c>
      <c r="CX117" s="2" t="s">
        <v>210</v>
      </c>
      <c r="CY117" s="2" t="s">
        <v>210</v>
      </c>
    </row>
    <row r="118" spans="5:103" ht="7.5" customHeight="1" x14ac:dyDescent="0.2">
      <c r="E118" s="117"/>
      <c r="F118" s="117"/>
      <c r="G118" s="117"/>
      <c r="H118" s="121"/>
      <c r="I118" s="122"/>
      <c r="J118" s="122"/>
      <c r="K118" s="122"/>
      <c r="L118" s="122"/>
      <c r="M118" s="122"/>
      <c r="N118" s="122"/>
      <c r="O118" s="122"/>
      <c r="P118" s="122"/>
      <c r="Q118" s="122"/>
      <c r="R118" s="122"/>
      <c r="S118" s="122"/>
      <c r="T118" s="122"/>
      <c r="U118" s="122"/>
      <c r="V118" s="122"/>
      <c r="W118" s="123"/>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127"/>
      <c r="AZ118" s="127"/>
      <c r="BA118" s="127"/>
      <c r="BB118" s="127"/>
      <c r="BC118" s="127"/>
      <c r="BD118" s="127"/>
      <c r="BE118" s="127"/>
      <c r="BF118" s="127"/>
      <c r="BG118" s="127"/>
      <c r="BH118" s="131"/>
      <c r="BI118" s="132"/>
      <c r="BJ118" s="132"/>
      <c r="BK118" s="132"/>
      <c r="BL118" s="132"/>
      <c r="BM118" s="132"/>
      <c r="BN118" s="132"/>
      <c r="BO118" s="132"/>
      <c r="BP118" s="132"/>
      <c r="BQ118" s="132"/>
      <c r="BR118" s="132"/>
      <c r="BS118" s="132"/>
      <c r="BT118" s="132"/>
      <c r="BU118" s="132"/>
      <c r="BV118" s="132"/>
      <c r="BW118" s="132"/>
      <c r="BX118" s="132"/>
      <c r="BY118" s="132"/>
      <c r="BZ118" s="132"/>
      <c r="CA118" s="132"/>
      <c r="CB118" s="132"/>
      <c r="CC118" s="133"/>
      <c r="CD118" s="127"/>
      <c r="CE118" s="127"/>
      <c r="CF118" s="127"/>
      <c r="CG118" s="127"/>
      <c r="CH118" s="127"/>
      <c r="CI118" s="127"/>
      <c r="CJ118" s="127"/>
      <c r="CK118" s="127"/>
      <c r="CL118" s="37"/>
      <c r="CM118" s="37"/>
      <c r="CN118" s="37"/>
      <c r="CO118" s="37"/>
      <c r="CP118" s="37"/>
      <c r="CQ118" s="4"/>
      <c r="CR118" s="4"/>
      <c r="CS118" s="138"/>
      <c r="CT118" s="16" t="s">
        <v>220</v>
      </c>
      <c r="CU118" s="2" t="s">
        <v>221</v>
      </c>
      <c r="CV118" s="2" t="s">
        <v>198</v>
      </c>
      <c r="CW118" s="2" t="s">
        <v>236</v>
      </c>
      <c r="CX118" s="2" t="s">
        <v>235</v>
      </c>
      <c r="CY118" s="2" t="s">
        <v>210</v>
      </c>
    </row>
    <row r="119" spans="5:103" ht="7.5" customHeight="1" x14ac:dyDescent="0.2">
      <c r="E119" s="117"/>
      <c r="F119" s="117"/>
      <c r="G119" s="117"/>
      <c r="H119" s="124"/>
      <c r="I119" s="125"/>
      <c r="J119" s="125"/>
      <c r="K119" s="125"/>
      <c r="L119" s="125"/>
      <c r="M119" s="125"/>
      <c r="N119" s="125"/>
      <c r="O119" s="125"/>
      <c r="P119" s="125"/>
      <c r="Q119" s="125"/>
      <c r="R119" s="125"/>
      <c r="S119" s="125"/>
      <c r="T119" s="125"/>
      <c r="U119" s="125"/>
      <c r="V119" s="125"/>
      <c r="W119" s="126"/>
      <c r="X119" s="127"/>
      <c r="Y119" s="127"/>
      <c r="Z119" s="127"/>
      <c r="AA119" s="127"/>
      <c r="AB119" s="127"/>
      <c r="AC119" s="127"/>
      <c r="AD119" s="127"/>
      <c r="AE119" s="127"/>
      <c r="AF119" s="127"/>
      <c r="AG119" s="127"/>
      <c r="AH119" s="127"/>
      <c r="AI119" s="127"/>
      <c r="AJ119" s="127"/>
      <c r="AK119" s="127"/>
      <c r="AL119" s="127"/>
      <c r="AM119" s="127"/>
      <c r="AN119" s="127"/>
      <c r="AO119" s="127"/>
      <c r="AP119" s="127"/>
      <c r="AQ119" s="127"/>
      <c r="AR119" s="127"/>
      <c r="AS119" s="127"/>
      <c r="AT119" s="127"/>
      <c r="AU119" s="127"/>
      <c r="AV119" s="127"/>
      <c r="AW119" s="127"/>
      <c r="AX119" s="127"/>
      <c r="AY119" s="127"/>
      <c r="AZ119" s="127"/>
      <c r="BA119" s="127"/>
      <c r="BB119" s="127"/>
      <c r="BC119" s="127"/>
      <c r="BD119" s="127"/>
      <c r="BE119" s="127"/>
      <c r="BF119" s="127"/>
      <c r="BG119" s="127"/>
      <c r="BH119" s="134"/>
      <c r="BI119" s="135"/>
      <c r="BJ119" s="135"/>
      <c r="BK119" s="135"/>
      <c r="BL119" s="135"/>
      <c r="BM119" s="135"/>
      <c r="BN119" s="135"/>
      <c r="BO119" s="135"/>
      <c r="BP119" s="135"/>
      <c r="BQ119" s="135"/>
      <c r="BR119" s="135"/>
      <c r="BS119" s="135"/>
      <c r="BT119" s="135"/>
      <c r="BU119" s="135"/>
      <c r="BV119" s="135"/>
      <c r="BW119" s="135"/>
      <c r="BX119" s="135"/>
      <c r="BY119" s="135"/>
      <c r="BZ119" s="135"/>
      <c r="CA119" s="135"/>
      <c r="CB119" s="135"/>
      <c r="CC119" s="136"/>
      <c r="CD119" s="127"/>
      <c r="CE119" s="127"/>
      <c r="CF119" s="127"/>
      <c r="CG119" s="127"/>
      <c r="CH119" s="127"/>
      <c r="CI119" s="127"/>
      <c r="CJ119" s="127"/>
      <c r="CK119" s="127"/>
      <c r="CL119" s="37"/>
      <c r="CM119" s="37"/>
      <c r="CN119" s="37"/>
      <c r="CO119" s="37"/>
      <c r="CP119" s="37"/>
      <c r="CQ119" s="4"/>
      <c r="CR119" s="4"/>
      <c r="CS119" s="139"/>
      <c r="CT119" s="16" t="s">
        <v>222</v>
      </c>
      <c r="CU119" s="2" t="s">
        <v>117</v>
      </c>
      <c r="CV119" s="2" t="s">
        <v>223</v>
      </c>
      <c r="CW119" s="2" t="s">
        <v>224</v>
      </c>
      <c r="CX119" s="2" t="s">
        <v>225</v>
      </c>
      <c r="CY119" s="2" t="s">
        <v>210</v>
      </c>
    </row>
    <row r="120" spans="5:103" ht="7.5" customHeight="1" x14ac:dyDescent="0.2">
      <c r="E120" s="117"/>
      <c r="F120" s="117"/>
      <c r="G120" s="117"/>
      <c r="H120" s="118" t="str">
        <f>(IF(OR($E120="■番号■",$E120=""),"",VLOOKUP($E120,$CT114:$CU121,2,FALSE)))</f>
        <v/>
      </c>
      <c r="I120" s="119"/>
      <c r="J120" s="119"/>
      <c r="K120" s="119"/>
      <c r="L120" s="119"/>
      <c r="M120" s="119"/>
      <c r="N120" s="119"/>
      <c r="O120" s="119"/>
      <c r="P120" s="119"/>
      <c r="Q120" s="119"/>
      <c r="R120" s="119"/>
      <c r="S120" s="119"/>
      <c r="T120" s="119"/>
      <c r="U120" s="119"/>
      <c r="V120" s="119"/>
      <c r="W120" s="120"/>
      <c r="X120" s="127"/>
      <c r="Y120" s="127"/>
      <c r="Z120" s="127"/>
      <c r="AA120" s="127"/>
      <c r="AB120" s="127"/>
      <c r="AC120" s="127"/>
      <c r="AD120" s="127"/>
      <c r="AE120" s="127"/>
      <c r="AF120" s="127"/>
      <c r="AG120" s="127"/>
      <c r="AH120" s="127"/>
      <c r="AI120" s="127"/>
      <c r="AJ120" s="127"/>
      <c r="AK120" s="127"/>
      <c r="AL120" s="127"/>
      <c r="AM120" s="127"/>
      <c r="AN120" s="127"/>
      <c r="AO120" s="127"/>
      <c r="AP120" s="127"/>
      <c r="AQ120" s="127"/>
      <c r="AR120" s="127"/>
      <c r="AS120" s="127"/>
      <c r="AT120" s="127"/>
      <c r="AU120" s="127"/>
      <c r="AV120" s="127"/>
      <c r="AW120" s="127"/>
      <c r="AX120" s="127"/>
      <c r="AY120" s="127"/>
      <c r="AZ120" s="127"/>
      <c r="BA120" s="127"/>
      <c r="BB120" s="127"/>
      <c r="BC120" s="127"/>
      <c r="BD120" s="127"/>
      <c r="BE120" s="127"/>
      <c r="BF120" s="127"/>
      <c r="BG120" s="127"/>
      <c r="BH120" s="128"/>
      <c r="BI120" s="129"/>
      <c r="BJ120" s="129"/>
      <c r="BK120" s="129"/>
      <c r="BL120" s="129"/>
      <c r="BM120" s="129"/>
      <c r="BN120" s="129"/>
      <c r="BO120" s="129"/>
      <c r="BP120" s="129"/>
      <c r="BQ120" s="129"/>
      <c r="BR120" s="129"/>
      <c r="BS120" s="129"/>
      <c r="BT120" s="129"/>
      <c r="BU120" s="129"/>
      <c r="BV120" s="129"/>
      <c r="BW120" s="129"/>
      <c r="BX120" s="129"/>
      <c r="BY120" s="129"/>
      <c r="BZ120" s="129"/>
      <c r="CA120" s="129"/>
      <c r="CB120" s="129"/>
      <c r="CC120" s="130"/>
      <c r="CD120" s="127"/>
      <c r="CE120" s="127"/>
      <c r="CF120" s="127"/>
      <c r="CG120" s="127"/>
      <c r="CH120" s="127"/>
      <c r="CI120" s="127"/>
      <c r="CJ120" s="127"/>
      <c r="CK120" s="127"/>
      <c r="CL120" s="37"/>
      <c r="CM120" s="37"/>
      <c r="CN120" s="37"/>
      <c r="CO120" s="37"/>
      <c r="CP120" s="37"/>
      <c r="CQ120" s="4"/>
      <c r="CR120" s="4"/>
      <c r="CS120" s="114">
        <v>3</v>
      </c>
      <c r="CT120" s="16" t="s">
        <v>226</v>
      </c>
      <c r="CU120" s="2" t="s">
        <v>227</v>
      </c>
      <c r="CV120" s="2" t="s">
        <v>199</v>
      </c>
      <c r="CW120" s="2" t="s">
        <v>210</v>
      </c>
      <c r="CX120" s="2" t="s">
        <v>210</v>
      </c>
      <c r="CY120" s="2" t="s">
        <v>210</v>
      </c>
    </row>
    <row r="121" spans="5:103" ht="7.5" customHeight="1" x14ac:dyDescent="0.2">
      <c r="E121" s="117"/>
      <c r="F121" s="117"/>
      <c r="G121" s="117"/>
      <c r="H121" s="121"/>
      <c r="I121" s="122"/>
      <c r="J121" s="122"/>
      <c r="K121" s="122"/>
      <c r="L121" s="122"/>
      <c r="M121" s="122"/>
      <c r="N121" s="122"/>
      <c r="O121" s="122"/>
      <c r="P121" s="122"/>
      <c r="Q121" s="122"/>
      <c r="R121" s="122"/>
      <c r="S121" s="122"/>
      <c r="T121" s="122"/>
      <c r="U121" s="122"/>
      <c r="V121" s="122"/>
      <c r="W121" s="123"/>
      <c r="X121" s="127"/>
      <c r="Y121" s="127"/>
      <c r="Z121" s="127"/>
      <c r="AA121" s="127"/>
      <c r="AB121" s="127"/>
      <c r="AC121" s="127"/>
      <c r="AD121" s="127"/>
      <c r="AE121" s="127"/>
      <c r="AF121" s="127"/>
      <c r="AG121" s="127"/>
      <c r="AH121" s="127"/>
      <c r="AI121" s="127"/>
      <c r="AJ121" s="127"/>
      <c r="AK121" s="127"/>
      <c r="AL121" s="127"/>
      <c r="AM121" s="127"/>
      <c r="AN121" s="127"/>
      <c r="AO121" s="127"/>
      <c r="AP121" s="127"/>
      <c r="AQ121" s="127"/>
      <c r="AR121" s="127"/>
      <c r="AS121" s="127"/>
      <c r="AT121" s="127"/>
      <c r="AU121" s="127"/>
      <c r="AV121" s="127"/>
      <c r="AW121" s="127"/>
      <c r="AX121" s="127"/>
      <c r="AY121" s="127"/>
      <c r="AZ121" s="127"/>
      <c r="BA121" s="127"/>
      <c r="BB121" s="127"/>
      <c r="BC121" s="127"/>
      <c r="BD121" s="127"/>
      <c r="BE121" s="127"/>
      <c r="BF121" s="127"/>
      <c r="BG121" s="127"/>
      <c r="BH121" s="131"/>
      <c r="BI121" s="132"/>
      <c r="BJ121" s="132"/>
      <c r="BK121" s="132"/>
      <c r="BL121" s="132"/>
      <c r="BM121" s="132"/>
      <c r="BN121" s="132"/>
      <c r="BO121" s="132"/>
      <c r="BP121" s="132"/>
      <c r="BQ121" s="132"/>
      <c r="BR121" s="132"/>
      <c r="BS121" s="132"/>
      <c r="BT121" s="132"/>
      <c r="BU121" s="132"/>
      <c r="BV121" s="132"/>
      <c r="BW121" s="132"/>
      <c r="BX121" s="132"/>
      <c r="BY121" s="132"/>
      <c r="BZ121" s="132"/>
      <c r="CA121" s="132"/>
      <c r="CB121" s="132"/>
      <c r="CC121" s="133"/>
      <c r="CD121" s="127"/>
      <c r="CE121" s="127"/>
      <c r="CF121" s="127"/>
      <c r="CG121" s="127"/>
      <c r="CH121" s="127"/>
      <c r="CI121" s="127"/>
      <c r="CJ121" s="127"/>
      <c r="CK121" s="127"/>
      <c r="CL121" s="37"/>
      <c r="CM121" s="37"/>
      <c r="CN121" s="37"/>
      <c r="CO121" s="37"/>
      <c r="CP121" s="37"/>
      <c r="CQ121" s="4"/>
      <c r="CR121" s="4"/>
      <c r="CS121" s="115"/>
      <c r="CT121" s="16" t="s">
        <v>228</v>
      </c>
      <c r="CU121" s="2" t="s">
        <v>229</v>
      </c>
      <c r="CV121" s="2" t="s">
        <v>199</v>
      </c>
      <c r="CW121" s="2" t="s">
        <v>210</v>
      </c>
      <c r="CX121" s="2" t="s">
        <v>210</v>
      </c>
      <c r="CY121" s="2" t="s">
        <v>210</v>
      </c>
    </row>
    <row r="122" spans="5:103" ht="7.5" customHeight="1" x14ac:dyDescent="0.2">
      <c r="E122" s="117"/>
      <c r="F122" s="117"/>
      <c r="G122" s="117"/>
      <c r="H122" s="124"/>
      <c r="I122" s="125"/>
      <c r="J122" s="125"/>
      <c r="K122" s="125"/>
      <c r="L122" s="125"/>
      <c r="M122" s="125"/>
      <c r="N122" s="125"/>
      <c r="O122" s="125"/>
      <c r="P122" s="125"/>
      <c r="Q122" s="125"/>
      <c r="R122" s="125"/>
      <c r="S122" s="125"/>
      <c r="T122" s="125"/>
      <c r="U122" s="125"/>
      <c r="V122" s="125"/>
      <c r="W122" s="126"/>
      <c r="X122" s="127"/>
      <c r="Y122" s="127"/>
      <c r="Z122" s="127"/>
      <c r="AA122" s="127"/>
      <c r="AB122" s="127"/>
      <c r="AC122" s="127"/>
      <c r="AD122" s="127"/>
      <c r="AE122" s="127"/>
      <c r="AF122" s="127"/>
      <c r="AG122" s="127"/>
      <c r="AH122" s="127"/>
      <c r="AI122" s="127"/>
      <c r="AJ122" s="127"/>
      <c r="AK122" s="127"/>
      <c r="AL122" s="127"/>
      <c r="AM122" s="127"/>
      <c r="AN122" s="127"/>
      <c r="AO122" s="127"/>
      <c r="AP122" s="127"/>
      <c r="AQ122" s="127"/>
      <c r="AR122" s="127"/>
      <c r="AS122" s="127"/>
      <c r="AT122" s="127"/>
      <c r="AU122" s="127"/>
      <c r="AV122" s="127"/>
      <c r="AW122" s="127"/>
      <c r="AX122" s="127"/>
      <c r="AY122" s="127"/>
      <c r="AZ122" s="127"/>
      <c r="BA122" s="127"/>
      <c r="BB122" s="127"/>
      <c r="BC122" s="127"/>
      <c r="BD122" s="127"/>
      <c r="BE122" s="127"/>
      <c r="BF122" s="127"/>
      <c r="BG122" s="127"/>
      <c r="BH122" s="134"/>
      <c r="BI122" s="135"/>
      <c r="BJ122" s="135"/>
      <c r="BK122" s="135"/>
      <c r="BL122" s="135"/>
      <c r="BM122" s="135"/>
      <c r="BN122" s="135"/>
      <c r="BO122" s="135"/>
      <c r="BP122" s="135"/>
      <c r="BQ122" s="135"/>
      <c r="BR122" s="135"/>
      <c r="BS122" s="135"/>
      <c r="BT122" s="135"/>
      <c r="BU122" s="135"/>
      <c r="BV122" s="135"/>
      <c r="BW122" s="135"/>
      <c r="BX122" s="135"/>
      <c r="BY122" s="135"/>
      <c r="BZ122" s="135"/>
      <c r="CA122" s="135"/>
      <c r="CB122" s="135"/>
      <c r="CC122" s="136"/>
      <c r="CD122" s="127"/>
      <c r="CE122" s="127"/>
      <c r="CF122" s="127"/>
      <c r="CG122" s="127"/>
      <c r="CH122" s="127"/>
      <c r="CI122" s="127"/>
      <c r="CJ122" s="127"/>
      <c r="CK122" s="127"/>
      <c r="CL122" s="37"/>
      <c r="CM122" s="37"/>
      <c r="CN122" s="37"/>
      <c r="CO122" s="37"/>
      <c r="CP122" s="37"/>
      <c r="CQ122" s="4"/>
      <c r="CR122" s="4"/>
      <c r="CS122" s="116"/>
      <c r="CT122" s="17"/>
    </row>
    <row r="123" spans="5:103" ht="5.5" customHeight="1" x14ac:dyDescent="0.2">
      <c r="CL123" s="37"/>
      <c r="CM123" s="37"/>
      <c r="CN123" s="37"/>
      <c r="CO123" s="37"/>
      <c r="CP123" s="37"/>
      <c r="CQ123" s="4"/>
      <c r="CR123" s="4"/>
      <c r="CT123" s="17"/>
      <c r="CU123" s="2" t="s">
        <v>230</v>
      </c>
      <c r="CV123" s="2" t="s">
        <v>231</v>
      </c>
      <c r="CW123" s="2" t="s">
        <v>232</v>
      </c>
      <c r="CX123" s="2"/>
    </row>
    <row r="124" spans="5:103" ht="5.5" customHeight="1" x14ac:dyDescent="0.2">
      <c r="CL124" s="37"/>
      <c r="CM124" s="37"/>
      <c r="CN124" s="37"/>
      <c r="CO124" s="37"/>
      <c r="CP124" s="37"/>
      <c r="CQ124" s="4"/>
      <c r="CR124" s="4"/>
      <c r="CT124" s="17"/>
      <c r="CU124" s="2"/>
      <c r="CV124" s="2"/>
      <c r="CW124" s="2"/>
      <c r="CX124" s="2"/>
    </row>
    <row r="125" spans="5:103" ht="5.5" customHeight="1" x14ac:dyDescent="0.2">
      <c r="CL125" s="37"/>
      <c r="CM125" s="37"/>
      <c r="CN125" s="37"/>
      <c r="CO125" s="37"/>
      <c r="CP125" s="37"/>
      <c r="CQ125" s="4"/>
      <c r="CR125" s="4"/>
      <c r="CT125" s="17"/>
      <c r="CU125" s="2" t="str">
        <f>IFERROR(IF(VLOOKUP($E114,CT114:CY121,3,0)="なし","",VLOOKUP($E114,CT114:CY121,3,0)),"")</f>
        <v/>
      </c>
      <c r="CV125" s="2" t="str">
        <f>IFERROR(IF(VLOOKUP($E117,CT114:CY121,3,0)="なし","",VLOOKUP($E117,CT114:CY121,3,0)),"")</f>
        <v/>
      </c>
      <c r="CW125" s="2" t="str">
        <f>IFERROR(IF(VLOOKUP($E120,CT114:CY121,3,0)="なし","",VLOOKUP($E120,CT114:CY121,3,0)),"")</f>
        <v/>
      </c>
      <c r="CX125" s="2"/>
    </row>
    <row r="126" spans="5:103" ht="5.5" customHeight="1" x14ac:dyDescent="0.2">
      <c r="CL126" s="37"/>
      <c r="CM126" s="37"/>
      <c r="CN126" s="37"/>
      <c r="CO126" s="37"/>
      <c r="CP126" s="37"/>
      <c r="CQ126" s="4"/>
      <c r="CR126" s="4"/>
      <c r="CT126" s="17"/>
      <c r="CU126" s="2" t="str">
        <f>IFERROR(IF(VLOOKUP($E114,CT114:CY121,4,0)="なし","",VLOOKUP($E114,CT114:CY121,4,0)),"")</f>
        <v/>
      </c>
      <c r="CV126" s="2" t="str">
        <f>IFERROR(IF(VLOOKUP($E117,CT114:CY121,4,0)="なし","",VLOOKUP($E117,CT114:CY121,4,0)),"")</f>
        <v/>
      </c>
      <c r="CW126" s="2" t="str">
        <f>IFERROR(IF(VLOOKUP($E120,CT114:CY121,4,0)="なし","",VLOOKUP($E120,CT114:CY121,4,0)),"")</f>
        <v/>
      </c>
      <c r="CX126" s="2"/>
    </row>
    <row r="127" spans="5:103" ht="5.5" customHeight="1" x14ac:dyDescent="0.2">
      <c r="CL127" s="37"/>
      <c r="CM127" s="37"/>
      <c r="CN127" s="37"/>
      <c r="CO127" s="37"/>
      <c r="CP127" s="37"/>
      <c r="CQ127" s="4"/>
      <c r="CR127" s="4"/>
      <c r="CT127" s="17"/>
      <c r="CU127" s="2" t="str">
        <f>IFERROR(IF(VLOOKUP($E114,CT114:CY121,5,0)="なし","",VLOOKUP($E114,CT114:CY121,5,0)),"")</f>
        <v/>
      </c>
      <c r="CV127" s="2" t="str">
        <f>IFERROR(IF(VLOOKUP($E117,CT114:CY121,5,0)="なし","",VLOOKUP($E117,CT114:CY121,5,0)),"")</f>
        <v/>
      </c>
      <c r="CW127" s="2" t="str">
        <f>IFERROR(IF(VLOOKUP($E120,CT114:CY121,5,0)="なし","",VLOOKUP($E120,CT114:CY121,5,0)),"")</f>
        <v/>
      </c>
      <c r="CX127" s="2"/>
      <c r="CY127" s="18"/>
    </row>
    <row r="128" spans="5:103" ht="5.5" customHeight="1" x14ac:dyDescent="0.2">
      <c r="CL128" s="37"/>
      <c r="CM128" s="37"/>
      <c r="CN128" s="37"/>
      <c r="CO128" s="37"/>
      <c r="CP128" s="37"/>
      <c r="CQ128" s="4"/>
      <c r="CR128" s="4"/>
      <c r="CS128" s="17"/>
      <c r="CT128" s="17"/>
      <c r="CU128" s="2" t="str">
        <f>IFERROR(IF(VLOOKUP($E114,CT114:CY121,6,0)="なし","",VLOOKUP($E114,CT114:CY121,6,0)),"")</f>
        <v/>
      </c>
      <c r="CV128" s="2" t="str">
        <f>IFERROR(IF(VLOOKUP($E117,CT114:CY121,6,0)="なし","",VLOOKUP($E117,CT114:CY121,6,0)),"")</f>
        <v/>
      </c>
      <c r="CW128" s="2" t="str">
        <f>IFERROR(IF(VLOOKUP($E120,CT114:CY121,6,0)="なし","",VLOOKUP($E120,CT114:CY121,6,0)),"")</f>
        <v/>
      </c>
      <c r="CX128" s="2"/>
      <c r="CY128" s="18"/>
    </row>
    <row r="129" spans="5:96" ht="5.5" customHeight="1" x14ac:dyDescent="0.2">
      <c r="CL129" s="76"/>
      <c r="CM129" s="76"/>
      <c r="CN129" s="76"/>
      <c r="CO129" s="37"/>
      <c r="CP129" s="37"/>
      <c r="CQ129" s="4"/>
      <c r="CR129" s="4"/>
    </row>
    <row r="130" spans="5:96" ht="8.15" customHeight="1" x14ac:dyDescent="0.2">
      <c r="CL130" s="37"/>
      <c r="CM130" s="37"/>
      <c r="CN130" s="37"/>
      <c r="CO130" s="37"/>
      <c r="CP130" s="37"/>
      <c r="CQ130" s="4"/>
      <c r="CR130" s="4"/>
    </row>
    <row r="131" spans="5:96" ht="8.15" hidden="1" customHeight="1" x14ac:dyDescent="0.2">
      <c r="CL131" s="37"/>
      <c r="CM131" s="37"/>
      <c r="CN131" s="37"/>
      <c r="CO131" s="37"/>
      <c r="CP131" s="37"/>
      <c r="CQ131" s="4"/>
      <c r="CR131" s="4"/>
    </row>
    <row r="132" spans="5:96" ht="8.15" hidden="1" customHeight="1" x14ac:dyDescent="0.2">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4"/>
      <c r="CR132" s="4"/>
    </row>
    <row r="133" spans="5:96" ht="8.15" hidden="1" customHeight="1" x14ac:dyDescent="0.2">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4"/>
      <c r="CR133" s="4"/>
    </row>
    <row r="134" spans="5:96" ht="8.15" hidden="1" customHeight="1" x14ac:dyDescent="0.2">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4"/>
      <c r="CR134" s="4"/>
    </row>
    <row r="135" spans="5:96" ht="8.15" hidden="1" customHeight="1" x14ac:dyDescent="0.2">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c r="CC135" s="37"/>
      <c r="CD135" s="37"/>
      <c r="CE135" s="37"/>
      <c r="CF135" s="37"/>
      <c r="CG135" s="37"/>
      <c r="CH135" s="37"/>
      <c r="CI135" s="37"/>
      <c r="CJ135" s="37"/>
      <c r="CK135" s="37"/>
      <c r="CL135" s="37"/>
      <c r="CM135" s="37"/>
      <c r="CN135" s="37"/>
      <c r="CO135" s="37"/>
      <c r="CP135" s="37"/>
      <c r="CQ135" s="4"/>
    </row>
    <row r="136" spans="5:96" ht="8.15" hidden="1" customHeight="1" x14ac:dyDescent="0.2">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c r="CC136" s="37"/>
      <c r="CD136" s="37"/>
      <c r="CE136" s="37"/>
      <c r="CF136" s="37"/>
      <c r="CG136" s="37"/>
      <c r="CH136" s="37"/>
      <c r="CI136" s="37"/>
      <c r="CJ136" s="37"/>
      <c r="CK136" s="37"/>
      <c r="CL136" s="37"/>
      <c r="CM136" s="37"/>
      <c r="CN136" s="37"/>
      <c r="CO136" s="37"/>
      <c r="CP136" s="37"/>
      <c r="CQ136" s="4"/>
    </row>
    <row r="137" spans="5:96" ht="8.15" hidden="1" customHeight="1" x14ac:dyDescent="0.2">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c r="CC137" s="37"/>
      <c r="CD137" s="37"/>
      <c r="CE137" s="37"/>
      <c r="CF137" s="37"/>
      <c r="CG137" s="37"/>
      <c r="CH137" s="37"/>
      <c r="CI137" s="37"/>
      <c r="CJ137" s="37"/>
      <c r="CK137" s="37"/>
      <c r="CL137" s="37"/>
      <c r="CM137" s="37"/>
      <c r="CN137" s="37"/>
      <c r="CO137" s="37"/>
      <c r="CP137" s="37"/>
      <c r="CQ137" s="4"/>
    </row>
    <row r="138" spans="5:96" ht="8.15" hidden="1" customHeight="1" x14ac:dyDescent="0.2">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c r="CC138" s="37"/>
      <c r="CD138" s="37"/>
      <c r="CE138" s="37"/>
      <c r="CF138" s="37"/>
      <c r="CG138" s="37"/>
      <c r="CH138" s="37"/>
      <c r="CI138" s="37"/>
      <c r="CJ138" s="37"/>
      <c r="CK138" s="37"/>
      <c r="CL138" s="37"/>
      <c r="CM138" s="37"/>
      <c r="CN138" s="37"/>
      <c r="CO138" s="37"/>
      <c r="CP138" s="37"/>
      <c r="CQ138" s="4"/>
    </row>
    <row r="139" spans="5:96" ht="8.15" hidden="1" customHeight="1" x14ac:dyDescent="0.2">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76"/>
      <c r="CM139" s="76"/>
      <c r="CN139" s="76"/>
      <c r="CO139" s="37"/>
      <c r="CP139" s="37"/>
      <c r="CQ139" s="4"/>
    </row>
    <row r="140" spans="5:96" ht="8.15" hidden="1" customHeight="1" x14ac:dyDescent="0.2">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4"/>
    </row>
    <row r="141" spans="5:96" ht="8.15" hidden="1" customHeight="1" x14ac:dyDescent="0.2">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4"/>
    </row>
    <row r="142" spans="5:96" ht="5.5" hidden="1" customHeight="1" x14ac:dyDescent="0.2">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4"/>
    </row>
    <row r="143" spans="5:96" ht="5.5" hidden="1" customHeight="1" x14ac:dyDescent="0.2">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4"/>
    </row>
    <row r="144" spans="5:96" ht="5.5" hidden="1" customHeight="1" x14ac:dyDescent="0.2">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4"/>
    </row>
    <row r="145" spans="5:96" ht="5.5" hidden="1" customHeight="1" x14ac:dyDescent="0.2">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c r="CC145" s="37"/>
      <c r="CD145" s="37"/>
      <c r="CE145" s="37"/>
      <c r="CF145" s="37"/>
      <c r="CG145" s="37"/>
      <c r="CH145" s="37"/>
      <c r="CI145" s="37"/>
      <c r="CJ145" s="37"/>
      <c r="CK145" s="37"/>
      <c r="CL145" s="37"/>
      <c r="CM145" s="37"/>
      <c r="CN145" s="37"/>
      <c r="CO145" s="37"/>
      <c r="CP145" s="37"/>
      <c r="CQ145" s="4"/>
    </row>
    <row r="146" spans="5:96" ht="5.5" hidden="1" customHeight="1" x14ac:dyDescent="0.2">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c r="CC146" s="37"/>
      <c r="CD146" s="37"/>
      <c r="CE146" s="37"/>
      <c r="CF146" s="37"/>
      <c r="CG146" s="37"/>
      <c r="CH146" s="37"/>
      <c r="CI146" s="37"/>
      <c r="CJ146" s="37"/>
      <c r="CK146" s="37"/>
      <c r="CL146" s="37"/>
      <c r="CM146" s="37"/>
      <c r="CN146" s="37"/>
      <c r="CO146" s="37"/>
      <c r="CP146" s="37"/>
      <c r="CQ146" s="4"/>
    </row>
    <row r="147" spans="5:96" ht="5.5" hidden="1" customHeight="1" x14ac:dyDescent="0.2">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c r="BR147" s="37"/>
      <c r="BS147" s="37"/>
      <c r="BT147" s="37"/>
      <c r="BU147" s="37"/>
      <c r="BV147" s="37"/>
      <c r="BW147" s="37"/>
      <c r="BX147" s="37"/>
      <c r="BY147" s="37"/>
      <c r="BZ147" s="37"/>
      <c r="CA147" s="37"/>
      <c r="CB147" s="37"/>
      <c r="CC147" s="37"/>
      <c r="CD147" s="37"/>
      <c r="CE147" s="37"/>
      <c r="CF147" s="37"/>
      <c r="CG147" s="37"/>
      <c r="CH147" s="37"/>
      <c r="CI147" s="37"/>
      <c r="CJ147" s="37"/>
      <c r="CK147" s="37"/>
      <c r="CL147" s="37"/>
      <c r="CM147" s="37"/>
      <c r="CN147" s="37"/>
      <c r="CO147" s="37"/>
      <c r="CP147" s="37"/>
      <c r="CQ147" s="4"/>
    </row>
    <row r="148" spans="5:96" ht="5.5" hidden="1" customHeight="1" x14ac:dyDescent="0.2">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c r="BF148" s="37"/>
      <c r="BG148" s="37"/>
      <c r="BH148" s="37"/>
      <c r="BI148" s="37"/>
      <c r="BJ148" s="37"/>
      <c r="BK148" s="37"/>
      <c r="BL148" s="37"/>
      <c r="BM148" s="37"/>
      <c r="BN148" s="37"/>
      <c r="BO148" s="37"/>
      <c r="BP148" s="37"/>
      <c r="BQ148" s="37"/>
      <c r="BR148" s="37"/>
      <c r="BS148" s="37"/>
      <c r="BT148" s="37"/>
      <c r="BU148" s="37"/>
      <c r="BV148" s="37"/>
      <c r="BW148" s="37"/>
      <c r="BX148" s="37"/>
      <c r="BY148" s="37"/>
      <c r="BZ148" s="37"/>
      <c r="CA148" s="37"/>
      <c r="CB148" s="37"/>
      <c r="CC148" s="37"/>
      <c r="CD148" s="37"/>
      <c r="CE148" s="37"/>
      <c r="CF148" s="37"/>
      <c r="CG148" s="37"/>
      <c r="CH148" s="37"/>
      <c r="CI148" s="37"/>
      <c r="CJ148" s="37"/>
      <c r="CK148" s="37"/>
      <c r="CL148" s="37"/>
      <c r="CM148" s="37"/>
      <c r="CN148" s="37"/>
      <c r="CO148" s="37"/>
      <c r="CP148" s="37"/>
      <c r="CQ148" s="4"/>
    </row>
    <row r="149" spans="5:96" ht="5.5" hidden="1" customHeight="1" x14ac:dyDescent="0.2">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c r="BO149" s="37"/>
      <c r="BP149" s="37"/>
      <c r="BQ149" s="37"/>
      <c r="BR149" s="37"/>
      <c r="BS149" s="37"/>
      <c r="BT149" s="37"/>
      <c r="BU149" s="37"/>
      <c r="BV149" s="37"/>
      <c r="BW149" s="37"/>
      <c r="BX149" s="37"/>
      <c r="BY149" s="37"/>
      <c r="BZ149" s="37"/>
      <c r="CA149" s="37"/>
      <c r="CB149" s="37"/>
      <c r="CC149" s="37"/>
      <c r="CD149" s="37"/>
      <c r="CE149" s="37"/>
      <c r="CF149" s="37"/>
      <c r="CG149" s="37"/>
      <c r="CH149" s="37"/>
      <c r="CI149" s="37"/>
      <c r="CJ149" s="37"/>
      <c r="CK149" s="37"/>
      <c r="CL149" s="37"/>
      <c r="CM149" s="37"/>
      <c r="CN149" s="37"/>
      <c r="CO149" s="37"/>
      <c r="CP149" s="37"/>
      <c r="CQ149" s="4"/>
    </row>
    <row r="150" spans="5:96" ht="5.5" hidden="1" customHeight="1" x14ac:dyDescent="0.2">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37"/>
      <c r="CI150" s="37"/>
      <c r="CJ150" s="37"/>
      <c r="CK150" s="37"/>
      <c r="CL150" s="37"/>
      <c r="CM150" s="37"/>
      <c r="CN150" s="37"/>
      <c r="CO150" s="37"/>
      <c r="CP150" s="37"/>
      <c r="CQ150" s="4"/>
    </row>
    <row r="151" spans="5:96" ht="5.5" hidden="1" customHeight="1" x14ac:dyDescent="0.2">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37"/>
      <c r="CI151" s="37"/>
      <c r="CJ151" s="37"/>
      <c r="CK151" s="37"/>
      <c r="CL151" s="37"/>
      <c r="CM151" s="37"/>
      <c r="CN151" s="37"/>
      <c r="CO151" s="37"/>
      <c r="CP151" s="37"/>
      <c r="CQ151" s="4"/>
    </row>
    <row r="152" spans="5:96" ht="5.5" hidden="1" customHeight="1" x14ac:dyDescent="0.2">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37"/>
      <c r="CI152" s="37"/>
      <c r="CJ152" s="37"/>
      <c r="CK152" s="37"/>
      <c r="CL152" s="37"/>
      <c r="CM152" s="37"/>
      <c r="CN152" s="37"/>
      <c r="CO152" s="37"/>
      <c r="CP152" s="37"/>
      <c r="CQ152" s="4"/>
    </row>
    <row r="153" spans="5:96" ht="5.5" hidden="1" customHeight="1" x14ac:dyDescent="0.2">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37"/>
      <c r="CI153" s="37"/>
      <c r="CJ153" s="37"/>
      <c r="CK153" s="37"/>
      <c r="CL153" s="37"/>
      <c r="CM153" s="37"/>
      <c r="CN153" s="37"/>
      <c r="CO153" s="37"/>
      <c r="CP153" s="37"/>
      <c r="CQ153" s="4"/>
      <c r="CR153" s="4"/>
    </row>
    <row r="154" spans="5:96" ht="5.5" hidden="1" customHeight="1" x14ac:dyDescent="0.2">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c r="BU154" s="37"/>
      <c r="BV154" s="37"/>
      <c r="BW154" s="37"/>
      <c r="BX154" s="37"/>
      <c r="BY154" s="37"/>
      <c r="BZ154" s="37"/>
      <c r="CA154" s="37"/>
      <c r="CB154" s="37"/>
      <c r="CC154" s="37"/>
      <c r="CD154" s="37"/>
      <c r="CE154" s="37"/>
      <c r="CF154" s="37"/>
      <c r="CG154" s="37"/>
      <c r="CH154" s="37"/>
      <c r="CI154" s="37"/>
      <c r="CJ154" s="37"/>
      <c r="CK154" s="37"/>
      <c r="CL154" s="37"/>
      <c r="CM154" s="37"/>
      <c r="CN154" s="37"/>
      <c r="CO154" s="37"/>
      <c r="CP154" s="37"/>
      <c r="CQ154" s="4"/>
      <c r="CR154" s="4"/>
    </row>
    <row r="155" spans="5:96" ht="5.5" hidden="1" customHeight="1" x14ac:dyDescent="0.2">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c r="BS155" s="37"/>
      <c r="BT155" s="37"/>
      <c r="BU155" s="37"/>
      <c r="BV155" s="37"/>
      <c r="BW155" s="37"/>
      <c r="BX155" s="37"/>
      <c r="BY155" s="37"/>
      <c r="BZ155" s="37"/>
      <c r="CA155" s="37"/>
      <c r="CB155" s="37"/>
      <c r="CC155" s="37"/>
      <c r="CD155" s="37"/>
      <c r="CE155" s="37"/>
      <c r="CF155" s="37"/>
      <c r="CG155" s="37"/>
      <c r="CH155" s="37"/>
      <c r="CI155" s="37"/>
      <c r="CJ155" s="37"/>
      <c r="CK155" s="37"/>
      <c r="CP155" s="37"/>
      <c r="CQ155" s="4"/>
      <c r="CR155" s="4"/>
    </row>
    <row r="156" spans="5:96" ht="5.5" hidden="1" customHeight="1" x14ac:dyDescent="0.2">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c r="BU156" s="37"/>
      <c r="BV156" s="37"/>
      <c r="BW156" s="37"/>
      <c r="BX156" s="37"/>
      <c r="BY156" s="37"/>
      <c r="BZ156" s="37"/>
      <c r="CA156" s="37"/>
      <c r="CB156" s="37"/>
      <c r="CC156" s="37"/>
      <c r="CD156" s="37"/>
      <c r="CE156" s="37"/>
      <c r="CF156" s="37"/>
      <c r="CG156" s="37"/>
      <c r="CH156" s="37"/>
      <c r="CI156" s="37"/>
      <c r="CJ156" s="37"/>
      <c r="CK156" s="37"/>
      <c r="CP156" s="37"/>
      <c r="CQ156" s="4"/>
      <c r="CR156" s="4"/>
    </row>
    <row r="157" spans="5:96" ht="5.5" hidden="1" customHeight="1" x14ac:dyDescent="0.2">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P157" s="37"/>
      <c r="CQ157" s="4"/>
      <c r="CR157" s="4"/>
    </row>
    <row r="158" spans="5:96" ht="5.5" hidden="1" customHeight="1" x14ac:dyDescent="0.2">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P158" s="37"/>
      <c r="CQ158" s="4"/>
      <c r="CR158" s="4"/>
    </row>
    <row r="159" spans="5:96" ht="8.15" hidden="1" customHeight="1" x14ac:dyDescent="0.2">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P159" s="37"/>
      <c r="CQ159" s="4"/>
      <c r="CR159" s="4"/>
    </row>
    <row r="160" spans="5:96" ht="8.15" hidden="1" customHeight="1" x14ac:dyDescent="0.2">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P160" s="37"/>
      <c r="CQ160" s="4"/>
      <c r="CR160" s="4"/>
    </row>
    <row r="161" spans="5:96" ht="8.15" hidden="1" customHeight="1" x14ac:dyDescent="0.2">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P161" s="37"/>
      <c r="CQ161" s="4"/>
      <c r="CR161" s="4"/>
    </row>
    <row r="162" spans="5:96" ht="8.15" hidden="1" customHeight="1" x14ac:dyDescent="0.2">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P162" s="37"/>
      <c r="CQ162" s="4"/>
      <c r="CR162" s="4"/>
    </row>
    <row r="163" spans="5:96" ht="8.15" hidden="1" customHeight="1" x14ac:dyDescent="0.2">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row>
    <row r="164" spans="5:96" ht="8.15" hidden="1" customHeight="1" x14ac:dyDescent="0.2">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row>
    <row r="165" spans="5:96" ht="8.15" hidden="1" customHeight="1" x14ac:dyDescent="0.2">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row>
    <row r="166" spans="5:96" ht="8.15" hidden="1" customHeight="1" x14ac:dyDescent="0.2">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row>
    <row r="167" spans="5:96" ht="8.15" hidden="1" customHeight="1" x14ac:dyDescent="0.2">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row>
    <row r="168" spans="5:96" ht="8.15" hidden="1" customHeight="1" x14ac:dyDescent="0.2">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row>
    <row r="169" spans="5:96" ht="8.15" hidden="1" customHeight="1" x14ac:dyDescent="0.2">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row>
    <row r="170" spans="5:96" ht="8.15" hidden="1" customHeight="1" x14ac:dyDescent="0.2">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row>
    <row r="171" spans="5:96" ht="8.15" hidden="1" customHeight="1" x14ac:dyDescent="0.2">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c r="AX171" s="37"/>
      <c r="AY171" s="37"/>
      <c r="AZ171" s="37"/>
      <c r="BA171" s="37"/>
      <c r="BB171" s="37"/>
      <c r="BC171" s="37"/>
      <c r="BD171" s="37"/>
      <c r="BE171" s="37"/>
      <c r="BF171" s="37"/>
      <c r="BG171" s="37"/>
      <c r="BH171" s="37"/>
      <c r="BI171" s="37"/>
      <c r="BJ171" s="37"/>
      <c r="BK171" s="37"/>
      <c r="BL171" s="37"/>
      <c r="BM171" s="37"/>
      <c r="BN171" s="37"/>
      <c r="BO171" s="37"/>
      <c r="BP171" s="37"/>
      <c r="BQ171" s="37"/>
      <c r="BR171" s="37"/>
      <c r="BS171" s="37"/>
      <c r="BT171" s="37"/>
      <c r="BU171" s="37"/>
      <c r="BV171" s="37"/>
      <c r="BW171" s="37"/>
      <c r="BX171" s="37"/>
      <c r="BY171" s="37"/>
      <c r="BZ171" s="37"/>
      <c r="CA171" s="37"/>
      <c r="CB171" s="37"/>
      <c r="CC171" s="37"/>
      <c r="CD171" s="37"/>
      <c r="CE171" s="37"/>
      <c r="CF171" s="37"/>
      <c r="CG171" s="37"/>
      <c r="CH171" s="37"/>
      <c r="CI171" s="37"/>
      <c r="CJ171" s="37"/>
      <c r="CK171" s="37"/>
    </row>
    <row r="172" spans="5:96" ht="8.15" hidden="1" customHeight="1" x14ac:dyDescent="0.2">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7"/>
      <c r="BF172" s="37"/>
      <c r="BG172" s="37"/>
      <c r="BH172" s="37"/>
      <c r="BI172" s="37"/>
      <c r="BJ172" s="37"/>
      <c r="BK172" s="37"/>
      <c r="BL172" s="37"/>
      <c r="BM172" s="37"/>
      <c r="BN172" s="37"/>
      <c r="BO172" s="37"/>
      <c r="BP172" s="37"/>
      <c r="BQ172" s="37"/>
      <c r="BR172" s="37"/>
      <c r="BS172" s="37"/>
      <c r="BT172" s="37"/>
      <c r="BU172" s="37"/>
      <c r="BV172" s="37"/>
      <c r="BW172" s="37"/>
      <c r="BX172" s="37"/>
      <c r="BY172" s="37"/>
      <c r="BZ172" s="37"/>
      <c r="CA172" s="37"/>
      <c r="CB172" s="37"/>
      <c r="CC172" s="37"/>
      <c r="CD172" s="37"/>
      <c r="CE172" s="37"/>
      <c r="CF172" s="37"/>
      <c r="CG172" s="37"/>
      <c r="CH172" s="37"/>
      <c r="CI172" s="37"/>
      <c r="CJ172" s="37"/>
      <c r="CK172" s="37"/>
    </row>
    <row r="173" spans="5:96" ht="8.15" hidden="1" customHeight="1" x14ac:dyDescent="0.2">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37"/>
      <c r="AZ173" s="37"/>
      <c r="BA173" s="37"/>
      <c r="BB173" s="37"/>
      <c r="BC173" s="37"/>
      <c r="BD173" s="37"/>
      <c r="BE173" s="37"/>
      <c r="BF173" s="37"/>
      <c r="BG173" s="37"/>
      <c r="BH173" s="37"/>
      <c r="BI173" s="37"/>
      <c r="BJ173" s="37"/>
      <c r="BK173" s="37"/>
      <c r="BL173" s="37"/>
      <c r="BM173" s="37"/>
      <c r="BN173" s="37"/>
      <c r="BO173" s="37"/>
      <c r="BP173" s="37"/>
      <c r="BQ173" s="37"/>
      <c r="BR173" s="37"/>
      <c r="BS173" s="37"/>
      <c r="BT173" s="37"/>
      <c r="BU173" s="37"/>
      <c r="BV173" s="37"/>
      <c r="BW173" s="37"/>
      <c r="BX173" s="37"/>
      <c r="BY173" s="37"/>
      <c r="BZ173" s="37"/>
      <c r="CA173" s="37"/>
      <c r="CB173" s="37"/>
      <c r="CC173" s="37"/>
      <c r="CD173" s="37"/>
      <c r="CE173" s="37"/>
      <c r="CF173" s="37"/>
      <c r="CG173" s="37"/>
      <c r="CH173" s="37"/>
      <c r="CI173" s="37"/>
      <c r="CJ173" s="37"/>
      <c r="CK173" s="37"/>
    </row>
    <row r="174" spans="5:96" ht="8.15" hidden="1" customHeight="1" x14ac:dyDescent="0.2">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row>
    <row r="175" spans="5:96" ht="8.15" hidden="1" customHeight="1" x14ac:dyDescent="0.2">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c r="AX175" s="37"/>
      <c r="AY175" s="37"/>
      <c r="AZ175" s="37"/>
      <c r="BA175" s="37"/>
      <c r="BB175" s="37"/>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row>
    <row r="176" spans="5:96" ht="8.15" hidden="1" customHeight="1" x14ac:dyDescent="0.2">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c r="AX176" s="37"/>
      <c r="AY176" s="37"/>
      <c r="AZ176" s="37"/>
      <c r="BA176" s="37"/>
      <c r="BB176" s="37"/>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row>
    <row r="177" spans="5:89" ht="8.15" hidden="1" customHeight="1" x14ac:dyDescent="0.2">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c r="AX177" s="37"/>
      <c r="AY177" s="37"/>
      <c r="AZ177" s="37"/>
      <c r="BA177" s="37"/>
      <c r="BB177" s="37"/>
      <c r="BC177" s="37"/>
      <c r="BD177" s="37"/>
      <c r="BE177" s="37"/>
      <c r="BF177" s="37"/>
      <c r="BG177" s="37"/>
      <c r="BH177" s="37"/>
      <c r="BI177" s="37"/>
      <c r="BJ177" s="37"/>
      <c r="BK177" s="37"/>
      <c r="BL177" s="37"/>
      <c r="BM177" s="37"/>
      <c r="BN177" s="37"/>
      <c r="BO177" s="37"/>
      <c r="BP177" s="37"/>
      <c r="BQ177" s="37"/>
      <c r="BR177" s="37"/>
      <c r="BS177" s="37"/>
      <c r="BT177" s="37"/>
      <c r="BU177" s="37"/>
      <c r="BV177" s="37"/>
      <c r="BW177" s="37"/>
      <c r="BX177" s="37"/>
      <c r="BY177" s="37"/>
      <c r="BZ177" s="37"/>
      <c r="CA177" s="37"/>
      <c r="CB177" s="37"/>
      <c r="CC177" s="37"/>
      <c r="CD177" s="37"/>
      <c r="CE177" s="37"/>
      <c r="CF177" s="37"/>
      <c r="CG177" s="37"/>
      <c r="CH177" s="37"/>
      <c r="CI177" s="37"/>
      <c r="CJ177" s="37"/>
      <c r="CK177" s="37"/>
    </row>
    <row r="178" spans="5:89" ht="8.15" hidden="1" customHeight="1" x14ac:dyDescent="0.2">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c r="AX178" s="37"/>
      <c r="AY178" s="37"/>
      <c r="AZ178" s="37"/>
      <c r="BA178" s="37"/>
      <c r="BB178" s="37"/>
      <c r="BC178" s="37"/>
      <c r="BD178" s="37"/>
      <c r="BE178" s="37"/>
      <c r="BF178" s="37"/>
      <c r="BG178" s="37"/>
      <c r="BH178" s="37"/>
      <c r="BI178" s="37"/>
      <c r="BJ178" s="37"/>
      <c r="BK178" s="37"/>
      <c r="BL178" s="37"/>
      <c r="BM178" s="37"/>
      <c r="BN178" s="37"/>
      <c r="BO178" s="37"/>
      <c r="BP178" s="37"/>
      <c r="BQ178" s="37"/>
      <c r="BR178" s="37"/>
      <c r="BS178" s="37"/>
      <c r="BT178" s="37"/>
      <c r="BU178" s="37"/>
      <c r="BV178" s="37"/>
      <c r="BW178" s="37"/>
      <c r="BX178" s="37"/>
      <c r="BY178" s="37"/>
      <c r="BZ178" s="37"/>
      <c r="CA178" s="37"/>
      <c r="CB178" s="37"/>
      <c r="CC178" s="37"/>
      <c r="CD178" s="37"/>
      <c r="CE178" s="37"/>
      <c r="CF178" s="37"/>
      <c r="CG178" s="37"/>
      <c r="CH178" s="37"/>
      <c r="CI178" s="37"/>
      <c r="CJ178" s="37"/>
      <c r="CK178" s="37"/>
    </row>
    <row r="179" spans="5:89" ht="8.15" hidden="1" customHeight="1" x14ac:dyDescent="0.2">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c r="AX179" s="37"/>
      <c r="AY179" s="37"/>
      <c r="AZ179" s="37"/>
      <c r="BA179" s="37"/>
      <c r="BB179" s="37"/>
      <c r="BC179" s="37"/>
      <c r="BD179" s="37"/>
      <c r="BE179" s="37"/>
      <c r="BF179" s="37"/>
      <c r="BG179" s="37"/>
      <c r="BH179" s="37"/>
      <c r="BI179" s="37"/>
      <c r="BJ179" s="37"/>
      <c r="BK179" s="37"/>
      <c r="BL179" s="37"/>
      <c r="BM179" s="37"/>
      <c r="BN179" s="37"/>
      <c r="BO179" s="37"/>
      <c r="BP179" s="37"/>
      <c r="BQ179" s="37"/>
      <c r="BR179" s="37"/>
      <c r="BS179" s="37"/>
      <c r="BT179" s="37"/>
      <c r="BU179" s="37"/>
      <c r="BV179" s="37"/>
      <c r="BW179" s="37"/>
      <c r="BX179" s="37"/>
      <c r="BY179" s="37"/>
      <c r="BZ179" s="37"/>
      <c r="CA179" s="37"/>
      <c r="CB179" s="37"/>
      <c r="CC179" s="37"/>
      <c r="CD179" s="37"/>
      <c r="CE179" s="37"/>
      <c r="CF179" s="37"/>
      <c r="CG179" s="37"/>
      <c r="CH179" s="37"/>
      <c r="CI179" s="37"/>
      <c r="CJ179" s="37"/>
      <c r="CK179" s="37"/>
    </row>
    <row r="180" spans="5:89" ht="8.15" hidden="1" customHeight="1" x14ac:dyDescent="0.2">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row>
    <row r="181" spans="5:89" ht="8.15" hidden="1" customHeight="1" x14ac:dyDescent="0.2">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c r="AX181" s="37"/>
      <c r="AY181" s="37"/>
      <c r="AZ181" s="37"/>
      <c r="BA181" s="37"/>
      <c r="BB181" s="37"/>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row>
    <row r="182" spans="5:89" ht="8.15" hidden="1" customHeight="1" x14ac:dyDescent="0.2">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row>
    <row r="183" spans="5:89" ht="8.15" hidden="1" customHeight="1" x14ac:dyDescent="0.2">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c r="AX183" s="37"/>
      <c r="AY183" s="37"/>
      <c r="AZ183" s="37"/>
      <c r="BA183" s="37"/>
      <c r="BB183" s="37"/>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row>
    <row r="184" spans="5:89" ht="8.15" hidden="1" customHeight="1" x14ac:dyDescent="0.2">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row>
    <row r="185" spans="5:89" ht="8.15" hidden="1" customHeight="1" x14ac:dyDescent="0.2">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c r="AX185" s="37"/>
      <c r="AY185" s="37"/>
      <c r="AZ185" s="37"/>
      <c r="BA185" s="37"/>
      <c r="BB185" s="37"/>
      <c r="BC185" s="37"/>
      <c r="BD185" s="37"/>
      <c r="BE185" s="37"/>
      <c r="BF185" s="37"/>
      <c r="BG185" s="37"/>
      <c r="BH185" s="37"/>
      <c r="BI185" s="37"/>
      <c r="BJ185" s="37"/>
      <c r="BK185" s="37"/>
      <c r="BL185" s="37"/>
      <c r="BM185" s="37"/>
      <c r="BN185" s="37"/>
      <c r="BO185" s="37"/>
      <c r="BP185" s="37"/>
      <c r="BQ185" s="37"/>
      <c r="BR185" s="37"/>
      <c r="BS185" s="37"/>
      <c r="BT185" s="37"/>
      <c r="BU185" s="37"/>
      <c r="BV185" s="37"/>
      <c r="BW185" s="37"/>
      <c r="BX185" s="37"/>
      <c r="BY185" s="37"/>
      <c r="BZ185" s="37"/>
      <c r="CA185" s="37"/>
      <c r="CB185" s="37"/>
      <c r="CC185" s="37"/>
      <c r="CD185" s="37"/>
      <c r="CE185" s="37"/>
      <c r="CF185" s="37"/>
      <c r="CG185" s="37"/>
      <c r="CH185" s="37"/>
      <c r="CI185" s="37"/>
      <c r="CJ185" s="37"/>
      <c r="CK185" s="37"/>
    </row>
    <row r="186" spans="5:89" ht="8.15" hidden="1" customHeight="1" x14ac:dyDescent="0.2">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c r="AX186" s="37"/>
      <c r="AY186" s="37"/>
      <c r="AZ186" s="37"/>
      <c r="BA186" s="37"/>
      <c r="BB186" s="37"/>
      <c r="BC186" s="37"/>
      <c r="BD186" s="37"/>
      <c r="BE186" s="37"/>
      <c r="BF186" s="37"/>
      <c r="BG186" s="37"/>
      <c r="BH186" s="37"/>
      <c r="BI186" s="37"/>
      <c r="BJ186" s="37"/>
      <c r="BK186" s="37"/>
      <c r="BL186" s="37"/>
      <c r="BM186" s="37"/>
      <c r="BN186" s="37"/>
      <c r="BO186" s="37"/>
      <c r="BP186" s="37"/>
      <c r="BQ186" s="37"/>
      <c r="BR186" s="37"/>
      <c r="BS186" s="37"/>
      <c r="BT186" s="37"/>
      <c r="BU186" s="37"/>
      <c r="BV186" s="37"/>
      <c r="BW186" s="37"/>
      <c r="BX186" s="37"/>
      <c r="BY186" s="37"/>
      <c r="BZ186" s="37"/>
      <c r="CA186" s="37"/>
      <c r="CB186" s="37"/>
      <c r="CC186" s="37"/>
      <c r="CD186" s="37"/>
      <c r="CE186" s="37"/>
      <c r="CF186" s="37"/>
      <c r="CG186" s="37"/>
      <c r="CH186" s="37"/>
      <c r="CI186" s="37"/>
      <c r="CJ186" s="37"/>
      <c r="CK186" s="37"/>
    </row>
    <row r="187" spans="5:89" ht="8.15" hidden="1" customHeight="1" x14ac:dyDescent="0.2">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c r="AX187" s="37"/>
      <c r="AY187" s="37"/>
      <c r="AZ187" s="37"/>
      <c r="BA187" s="37"/>
      <c r="BB187" s="37"/>
      <c r="BC187" s="37"/>
      <c r="BD187" s="37"/>
      <c r="BE187" s="37"/>
      <c r="BF187" s="37"/>
      <c r="BG187" s="37"/>
      <c r="BH187" s="37"/>
      <c r="BI187" s="37"/>
      <c r="BJ187" s="37"/>
      <c r="BK187" s="37"/>
      <c r="BL187" s="37"/>
      <c r="BM187" s="37"/>
      <c r="BN187" s="37"/>
      <c r="BO187" s="37"/>
      <c r="BP187" s="37"/>
      <c r="BQ187" s="37"/>
      <c r="BR187" s="37"/>
      <c r="BS187" s="37"/>
      <c r="BT187" s="37"/>
      <c r="BU187" s="37"/>
      <c r="BV187" s="37"/>
      <c r="BW187" s="37"/>
      <c r="BX187" s="37"/>
      <c r="BY187" s="37"/>
      <c r="BZ187" s="37"/>
      <c r="CA187" s="37"/>
      <c r="CB187" s="37"/>
      <c r="CC187" s="37"/>
      <c r="CD187" s="37"/>
      <c r="CE187" s="37"/>
      <c r="CF187" s="37"/>
      <c r="CG187" s="37"/>
      <c r="CH187" s="37"/>
      <c r="CI187" s="37"/>
      <c r="CJ187" s="37"/>
      <c r="CK187" s="37"/>
    </row>
    <row r="188" spans="5:89" ht="8.15" hidden="1" customHeight="1" x14ac:dyDescent="0.2">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c r="AX188" s="37"/>
      <c r="AY188" s="37"/>
      <c r="AZ188" s="37"/>
      <c r="BA188" s="37"/>
      <c r="BB188" s="37"/>
      <c r="BC188" s="37"/>
      <c r="BD188" s="37"/>
      <c r="BE188" s="37"/>
      <c r="BF188" s="37"/>
      <c r="BG188" s="37"/>
      <c r="BH188" s="37"/>
      <c r="BI188" s="37"/>
      <c r="BJ188" s="37"/>
      <c r="BK188" s="37"/>
      <c r="BL188" s="37"/>
      <c r="BM188" s="37"/>
      <c r="BN188" s="37"/>
      <c r="BO188" s="37"/>
      <c r="BP188" s="37"/>
      <c r="BQ188" s="37"/>
      <c r="BR188" s="37"/>
      <c r="BS188" s="37"/>
      <c r="BT188" s="37"/>
      <c r="BU188" s="37"/>
      <c r="BV188" s="37"/>
      <c r="BW188" s="37"/>
      <c r="BX188" s="37"/>
      <c r="BY188" s="37"/>
      <c r="BZ188" s="37"/>
      <c r="CA188" s="37"/>
      <c r="CB188" s="37"/>
      <c r="CC188" s="37"/>
      <c r="CD188" s="37"/>
      <c r="CE188" s="37"/>
      <c r="CF188" s="37"/>
      <c r="CG188" s="37"/>
      <c r="CH188" s="37"/>
      <c r="CI188" s="37"/>
      <c r="CJ188" s="37"/>
      <c r="CK188" s="37"/>
    </row>
    <row r="189" spans="5:89" ht="8.15" hidden="1" customHeight="1" x14ac:dyDescent="0.2">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c r="AX189" s="37"/>
      <c r="AY189" s="37"/>
      <c r="AZ189" s="37"/>
      <c r="BA189" s="37"/>
      <c r="BB189" s="37"/>
      <c r="BC189" s="37"/>
      <c r="BD189" s="37"/>
      <c r="BE189" s="37"/>
      <c r="BF189" s="37"/>
      <c r="BG189" s="37"/>
      <c r="BH189" s="37"/>
      <c r="BI189" s="37"/>
      <c r="BJ189" s="37"/>
      <c r="BK189" s="37"/>
      <c r="BL189" s="37"/>
      <c r="BM189" s="37"/>
      <c r="BN189" s="37"/>
      <c r="BO189" s="37"/>
      <c r="BP189" s="37"/>
      <c r="BQ189" s="37"/>
      <c r="BR189" s="37"/>
      <c r="BS189" s="37"/>
      <c r="BT189" s="37"/>
      <c r="BU189" s="37"/>
      <c r="BV189" s="37"/>
      <c r="BW189" s="37"/>
      <c r="BX189" s="37"/>
      <c r="BY189" s="37"/>
      <c r="BZ189" s="37"/>
      <c r="CA189" s="37"/>
      <c r="CB189" s="37"/>
      <c r="CC189" s="37"/>
      <c r="CD189" s="37"/>
      <c r="CE189" s="37"/>
      <c r="CF189" s="37"/>
      <c r="CG189" s="37"/>
      <c r="CH189" s="37"/>
      <c r="CI189" s="37"/>
      <c r="CJ189" s="37"/>
      <c r="CK189" s="37"/>
    </row>
    <row r="190" spans="5:89" ht="8.15" hidden="1" customHeight="1" x14ac:dyDescent="0.2">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7"/>
      <c r="CI190" s="37"/>
      <c r="CJ190" s="37"/>
      <c r="CK190" s="37"/>
    </row>
    <row r="191" spans="5:89" ht="8.15" hidden="1" customHeight="1" x14ac:dyDescent="0.2">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7"/>
      <c r="CI191" s="37"/>
      <c r="CJ191" s="37"/>
      <c r="CK191" s="37"/>
    </row>
    <row r="192" spans="5:89" ht="8.15" hidden="1" customHeight="1" x14ac:dyDescent="0.2">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7"/>
      <c r="BF192" s="37"/>
      <c r="BG192" s="37"/>
      <c r="BH192" s="37"/>
      <c r="BI192" s="37"/>
      <c r="BJ192" s="37"/>
      <c r="BK192" s="37"/>
      <c r="BL192" s="37"/>
      <c r="BM192" s="37"/>
      <c r="BN192" s="37"/>
      <c r="BO192" s="37"/>
      <c r="BP192" s="37"/>
      <c r="BQ192" s="37"/>
      <c r="BR192" s="37"/>
      <c r="BS192" s="37"/>
      <c r="BT192" s="37"/>
      <c r="BU192" s="37"/>
      <c r="BV192" s="37"/>
      <c r="BW192" s="37"/>
      <c r="BX192" s="37"/>
      <c r="BY192" s="37"/>
      <c r="BZ192" s="37"/>
      <c r="CA192" s="37"/>
      <c r="CB192" s="37"/>
      <c r="CC192" s="37"/>
      <c r="CD192" s="37"/>
      <c r="CE192" s="37"/>
      <c r="CF192" s="37"/>
      <c r="CG192" s="37"/>
      <c r="CH192" s="37"/>
      <c r="CI192" s="37"/>
      <c r="CJ192" s="37"/>
      <c r="CK192" s="37"/>
    </row>
    <row r="193" spans="5:89" ht="8.15" hidden="1" customHeight="1" x14ac:dyDescent="0.2">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c r="AX193" s="37"/>
      <c r="AY193" s="37"/>
      <c r="AZ193" s="37"/>
      <c r="BA193" s="37"/>
      <c r="BB193" s="37"/>
      <c r="BC193" s="37"/>
      <c r="BD193" s="37"/>
      <c r="BE193" s="37"/>
      <c r="BF193" s="37"/>
      <c r="BG193" s="37"/>
      <c r="BH193" s="37"/>
      <c r="BI193" s="37"/>
      <c r="BJ193" s="37"/>
      <c r="BK193" s="37"/>
      <c r="BL193" s="37"/>
      <c r="BM193" s="37"/>
      <c r="BN193" s="37"/>
      <c r="BO193" s="37"/>
      <c r="BP193" s="37"/>
      <c r="BQ193" s="37"/>
      <c r="BR193" s="37"/>
      <c r="BS193" s="37"/>
      <c r="BT193" s="37"/>
      <c r="BU193" s="37"/>
      <c r="BV193" s="37"/>
      <c r="BW193" s="37"/>
      <c r="BX193" s="37"/>
      <c r="BY193" s="37"/>
      <c r="BZ193" s="37"/>
      <c r="CA193" s="37"/>
      <c r="CB193" s="37"/>
      <c r="CC193" s="37"/>
      <c r="CD193" s="37"/>
      <c r="CE193" s="37"/>
      <c r="CF193" s="37"/>
      <c r="CG193" s="37"/>
      <c r="CH193" s="37"/>
      <c r="CI193" s="37"/>
      <c r="CJ193" s="37"/>
      <c r="CK193" s="37"/>
    </row>
    <row r="194" spans="5:89" ht="8.15" hidden="1" customHeight="1" x14ac:dyDescent="0.2">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7"/>
      <c r="BF194" s="37"/>
      <c r="BG194" s="37"/>
      <c r="BH194" s="37"/>
      <c r="BI194" s="37"/>
      <c r="BJ194" s="37"/>
      <c r="BK194" s="37"/>
      <c r="BL194" s="37"/>
      <c r="BM194" s="37"/>
      <c r="BN194" s="37"/>
      <c r="BO194" s="37"/>
      <c r="BP194" s="37"/>
      <c r="BQ194" s="37"/>
      <c r="BR194" s="37"/>
      <c r="BS194" s="37"/>
      <c r="BT194" s="37"/>
      <c r="BU194" s="37"/>
      <c r="BV194" s="37"/>
      <c r="BW194" s="37"/>
      <c r="BX194" s="37"/>
      <c r="BY194" s="37"/>
      <c r="BZ194" s="37"/>
      <c r="CA194" s="37"/>
      <c r="CB194" s="37"/>
      <c r="CC194" s="37"/>
      <c r="CD194" s="37"/>
      <c r="CE194" s="37"/>
      <c r="CF194" s="37"/>
      <c r="CG194" s="37"/>
      <c r="CH194" s="37"/>
      <c r="CI194" s="37"/>
      <c r="CJ194" s="37"/>
      <c r="CK194" s="37"/>
    </row>
    <row r="195" spans="5:89" ht="8.15" hidden="1" customHeight="1" x14ac:dyDescent="0.2">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c r="AX195" s="37"/>
      <c r="AY195" s="37"/>
      <c r="AZ195" s="37"/>
      <c r="BA195" s="37"/>
      <c r="BB195" s="37"/>
      <c r="BC195" s="37"/>
      <c r="BD195" s="37"/>
      <c r="BE195" s="37"/>
      <c r="BF195" s="37"/>
      <c r="BG195" s="37"/>
      <c r="BH195" s="37"/>
      <c r="BI195" s="37"/>
      <c r="BJ195" s="37"/>
      <c r="BK195" s="37"/>
      <c r="BL195" s="37"/>
      <c r="BM195" s="37"/>
      <c r="BN195" s="37"/>
      <c r="BO195" s="37"/>
      <c r="BP195" s="37"/>
      <c r="BQ195" s="37"/>
      <c r="BR195" s="37"/>
      <c r="BS195" s="37"/>
      <c r="BT195" s="37"/>
      <c r="BU195" s="37"/>
      <c r="BV195" s="37"/>
      <c r="BW195" s="37"/>
      <c r="BX195" s="37"/>
      <c r="BY195" s="37"/>
      <c r="BZ195" s="37"/>
      <c r="CA195" s="37"/>
      <c r="CB195" s="37"/>
      <c r="CC195" s="37"/>
      <c r="CD195" s="37"/>
      <c r="CE195" s="37"/>
      <c r="CF195" s="37"/>
      <c r="CG195" s="37"/>
      <c r="CH195" s="37"/>
      <c r="CI195" s="37"/>
      <c r="CJ195" s="37"/>
      <c r="CK195" s="37"/>
    </row>
    <row r="196" spans="5:89" ht="8.15" hidden="1" customHeight="1" x14ac:dyDescent="0.2">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c r="AX196" s="37"/>
      <c r="AY196" s="37"/>
      <c r="AZ196" s="37"/>
      <c r="BA196" s="37"/>
      <c r="BB196" s="37"/>
      <c r="BC196" s="37"/>
      <c r="BD196" s="37"/>
      <c r="BE196" s="37"/>
      <c r="BF196" s="37"/>
      <c r="BG196" s="37"/>
      <c r="BH196" s="37"/>
      <c r="BI196" s="37"/>
      <c r="BJ196" s="37"/>
      <c r="BK196" s="37"/>
      <c r="BL196" s="37"/>
      <c r="BM196" s="37"/>
      <c r="BN196" s="37"/>
      <c r="BO196" s="37"/>
      <c r="BP196" s="37"/>
      <c r="BQ196" s="37"/>
      <c r="BR196" s="37"/>
      <c r="BS196" s="37"/>
      <c r="BT196" s="37"/>
      <c r="BU196" s="37"/>
      <c r="BV196" s="37"/>
      <c r="BW196" s="37"/>
      <c r="BX196" s="37"/>
      <c r="BY196" s="37"/>
      <c r="BZ196" s="37"/>
      <c r="CA196" s="37"/>
      <c r="CB196" s="37"/>
      <c r="CC196" s="37"/>
      <c r="CD196" s="37"/>
      <c r="CE196" s="37"/>
      <c r="CF196" s="37"/>
      <c r="CG196" s="37"/>
      <c r="CH196" s="37"/>
      <c r="CI196" s="37"/>
      <c r="CJ196" s="37"/>
      <c r="CK196" s="37"/>
    </row>
    <row r="197" spans="5:89" ht="8.15" hidden="1" customHeight="1" x14ac:dyDescent="0.2">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c r="AX197" s="37"/>
      <c r="AY197" s="37"/>
      <c r="AZ197" s="37"/>
      <c r="BA197" s="37"/>
      <c r="BB197" s="37"/>
      <c r="BC197" s="37"/>
      <c r="BD197" s="37"/>
      <c r="BE197" s="37"/>
      <c r="BF197" s="37"/>
      <c r="BG197" s="37"/>
      <c r="BH197" s="37"/>
      <c r="BI197" s="37"/>
      <c r="BJ197" s="37"/>
      <c r="BK197" s="37"/>
      <c r="BL197" s="37"/>
      <c r="BM197" s="37"/>
      <c r="BN197" s="37"/>
      <c r="BO197" s="37"/>
      <c r="BP197" s="37"/>
      <c r="BQ197" s="37"/>
      <c r="BR197" s="37"/>
      <c r="BS197" s="37"/>
      <c r="BT197" s="37"/>
      <c r="BU197" s="37"/>
      <c r="BV197" s="37"/>
      <c r="BW197" s="37"/>
      <c r="BX197" s="37"/>
      <c r="BY197" s="37"/>
      <c r="BZ197" s="37"/>
      <c r="CA197" s="37"/>
      <c r="CB197" s="37"/>
      <c r="CC197" s="37"/>
      <c r="CD197" s="37"/>
      <c r="CE197" s="37"/>
      <c r="CF197" s="37"/>
      <c r="CG197" s="37"/>
      <c r="CH197" s="37"/>
      <c r="CI197" s="37"/>
      <c r="CJ197" s="37"/>
      <c r="CK197" s="37"/>
    </row>
    <row r="198" spans="5:89" ht="8.15" hidden="1" customHeight="1" x14ac:dyDescent="0.2">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c r="AX198" s="37"/>
      <c r="AY198" s="37"/>
      <c r="AZ198" s="37"/>
      <c r="BA198" s="37"/>
      <c r="BB198" s="37"/>
      <c r="BC198" s="37"/>
      <c r="BD198" s="37"/>
      <c r="BE198" s="37"/>
      <c r="BF198" s="37"/>
      <c r="BG198" s="37"/>
      <c r="BH198" s="37"/>
      <c r="BI198" s="37"/>
      <c r="BJ198" s="37"/>
      <c r="BK198" s="37"/>
      <c r="BL198" s="37"/>
      <c r="BM198" s="37"/>
      <c r="BN198" s="37"/>
      <c r="BO198" s="37"/>
      <c r="BP198" s="37"/>
      <c r="BQ198" s="37"/>
      <c r="BR198" s="37"/>
      <c r="BS198" s="37"/>
      <c r="BT198" s="37"/>
      <c r="BU198" s="37"/>
      <c r="BV198" s="37"/>
      <c r="BW198" s="37"/>
      <c r="BX198" s="37"/>
      <c r="BY198" s="37"/>
      <c r="BZ198" s="37"/>
      <c r="CA198" s="37"/>
      <c r="CB198" s="37"/>
      <c r="CC198" s="37"/>
      <c r="CD198" s="37"/>
      <c r="CE198" s="37"/>
      <c r="CF198" s="37"/>
      <c r="CG198" s="37"/>
      <c r="CH198" s="37"/>
      <c r="CI198" s="37"/>
      <c r="CJ198" s="37"/>
      <c r="CK198" s="37"/>
    </row>
    <row r="199" spans="5:89" ht="8.15" hidden="1" customHeight="1" x14ac:dyDescent="0.2">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c r="AX199" s="37"/>
      <c r="AY199" s="37"/>
      <c r="AZ199" s="37"/>
      <c r="BA199" s="37"/>
      <c r="BB199" s="37"/>
      <c r="BC199" s="37"/>
      <c r="BD199" s="37"/>
      <c r="BE199" s="37"/>
      <c r="BF199" s="37"/>
      <c r="BG199" s="37"/>
      <c r="BH199" s="37"/>
      <c r="BI199" s="37"/>
      <c r="BJ199" s="37"/>
      <c r="BK199" s="37"/>
      <c r="BL199" s="37"/>
      <c r="BM199" s="37"/>
      <c r="BN199" s="37"/>
      <c r="BO199" s="37"/>
      <c r="BP199" s="37"/>
      <c r="BQ199" s="37"/>
      <c r="BR199" s="37"/>
      <c r="BS199" s="37"/>
      <c r="BT199" s="37"/>
      <c r="BU199" s="37"/>
      <c r="BV199" s="37"/>
      <c r="BW199" s="37"/>
      <c r="BX199" s="37"/>
      <c r="BY199" s="37"/>
      <c r="BZ199" s="37"/>
      <c r="CA199" s="37"/>
      <c r="CB199" s="37"/>
      <c r="CC199" s="37"/>
      <c r="CD199" s="37"/>
      <c r="CE199" s="37"/>
      <c r="CF199" s="37"/>
      <c r="CG199" s="37"/>
      <c r="CH199" s="37"/>
      <c r="CI199" s="37"/>
      <c r="CJ199" s="37"/>
      <c r="CK199" s="37"/>
    </row>
    <row r="200" spans="5:89" ht="8.15" hidden="1" customHeight="1" x14ac:dyDescent="0.2">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c r="BU200" s="37"/>
      <c r="BV200" s="37"/>
      <c r="BW200" s="37"/>
      <c r="BX200" s="37"/>
      <c r="BY200" s="37"/>
      <c r="BZ200" s="37"/>
      <c r="CA200" s="37"/>
      <c r="CB200" s="37"/>
      <c r="CC200" s="37"/>
      <c r="CD200" s="37"/>
      <c r="CE200" s="37"/>
      <c r="CF200" s="37"/>
      <c r="CG200" s="37"/>
      <c r="CH200" s="37"/>
      <c r="CI200" s="37"/>
      <c r="CJ200" s="37"/>
      <c r="CK200" s="37"/>
    </row>
    <row r="201" spans="5:89" ht="8.15" hidden="1" customHeight="1" x14ac:dyDescent="0.2">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c r="BU201" s="37"/>
      <c r="BV201" s="37"/>
      <c r="BW201" s="37"/>
      <c r="BX201" s="37"/>
      <c r="BY201" s="37"/>
      <c r="BZ201" s="37"/>
      <c r="CA201" s="37"/>
      <c r="CB201" s="37"/>
      <c r="CC201" s="37"/>
      <c r="CD201" s="37"/>
      <c r="CE201" s="37"/>
      <c r="CF201" s="37"/>
      <c r="CG201" s="37"/>
      <c r="CH201" s="37"/>
      <c r="CI201" s="37"/>
      <c r="CJ201" s="37"/>
      <c r="CK201" s="37"/>
    </row>
    <row r="202" spans="5:89" ht="8.15" hidden="1" customHeight="1" x14ac:dyDescent="0.2">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37"/>
      <c r="CI202" s="37"/>
      <c r="CJ202" s="37"/>
      <c r="CK202" s="37"/>
    </row>
    <row r="203" spans="5:89" ht="8.15" hidden="1" customHeight="1" x14ac:dyDescent="0.2">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37"/>
      <c r="CI203" s="37"/>
      <c r="CJ203" s="37"/>
      <c r="CK203" s="37"/>
    </row>
    <row r="204" spans="5:89" ht="8.15" hidden="1" customHeight="1" x14ac:dyDescent="0.2">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c r="CK204" s="37"/>
    </row>
    <row r="205" spans="5:89" ht="8.15" hidden="1" customHeight="1" x14ac:dyDescent="0.2">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c r="CG205" s="37"/>
      <c r="CH205" s="37"/>
      <c r="CI205" s="37"/>
      <c r="CJ205" s="37"/>
      <c r="CK205" s="37"/>
    </row>
    <row r="206" spans="5:89" ht="8.15" hidden="1" customHeight="1" x14ac:dyDescent="0.2">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c r="CK206" s="37"/>
    </row>
    <row r="207" spans="5:89" ht="8.15" hidden="1" customHeight="1" x14ac:dyDescent="0.2">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row>
    <row r="208" spans="5:89" ht="8.15" hidden="1" customHeight="1" x14ac:dyDescent="0.2">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c r="CG208" s="37"/>
      <c r="CH208" s="37"/>
      <c r="CI208" s="37"/>
      <c r="CJ208" s="37"/>
      <c r="CK208" s="37"/>
    </row>
    <row r="209" spans="5:89" ht="8.15" hidden="1" customHeight="1" x14ac:dyDescent="0.2">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37"/>
      <c r="CI209" s="37"/>
      <c r="CJ209" s="37"/>
      <c r="CK209" s="37"/>
    </row>
    <row r="210" spans="5:89" ht="8.15" hidden="1" customHeight="1" x14ac:dyDescent="0.2">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37"/>
      <c r="CI210" s="37"/>
      <c r="CJ210" s="37"/>
      <c r="CK210" s="37"/>
    </row>
    <row r="211" spans="5:89" ht="8.15" hidden="1" customHeight="1" x14ac:dyDescent="0.2">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row>
    <row r="212" spans="5:89" ht="8.15" hidden="1" customHeight="1" x14ac:dyDescent="0.2">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row>
    <row r="213" spans="5:89" ht="8.15" hidden="1" customHeight="1" x14ac:dyDescent="0.2">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row>
    <row r="214" spans="5:89" ht="8.15" hidden="1" customHeight="1" x14ac:dyDescent="0.2">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row>
    <row r="215" spans="5:89" ht="8.15" hidden="1" customHeight="1" x14ac:dyDescent="0.2">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row>
    <row r="216" spans="5:89" ht="8.15" hidden="1" customHeight="1" x14ac:dyDescent="0.2">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row>
    <row r="217" spans="5:89" ht="8.15" hidden="1" customHeight="1" x14ac:dyDescent="0.2">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row>
    <row r="218" spans="5:89" ht="8.15" hidden="1" customHeight="1" x14ac:dyDescent="0.2">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row>
    <row r="219" spans="5:89" ht="8.15" hidden="1" customHeight="1" x14ac:dyDescent="0.2">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row>
    <row r="220" spans="5:89" ht="8.15" hidden="1" customHeight="1" x14ac:dyDescent="0.2">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row>
    <row r="221" spans="5:89" ht="8.15" hidden="1" customHeight="1" x14ac:dyDescent="0.2">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row>
    <row r="222" spans="5:89" ht="8.15" hidden="1" customHeight="1" x14ac:dyDescent="0.2">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c r="BS222" s="37"/>
      <c r="BT222" s="37"/>
      <c r="BU222" s="37"/>
      <c r="BV222" s="37"/>
      <c r="BW222" s="37"/>
      <c r="BX222" s="37"/>
      <c r="BY222" s="37"/>
      <c r="BZ222" s="37"/>
      <c r="CA222" s="37"/>
      <c r="CB222" s="37"/>
      <c r="CC222" s="37"/>
      <c r="CD222" s="37"/>
      <c r="CE222" s="37"/>
      <c r="CF222" s="37"/>
      <c r="CG222" s="37"/>
      <c r="CH222" s="37"/>
      <c r="CI222" s="37"/>
      <c r="CJ222" s="37"/>
      <c r="CK222" s="37"/>
    </row>
    <row r="223" spans="5:89" ht="8.15" hidden="1" customHeight="1" x14ac:dyDescent="0.2">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c r="BS223" s="37"/>
      <c r="BT223" s="37"/>
      <c r="BU223" s="37"/>
      <c r="BV223" s="37"/>
      <c r="BW223" s="37"/>
      <c r="BX223" s="37"/>
      <c r="BY223" s="37"/>
      <c r="BZ223" s="37"/>
      <c r="CA223" s="37"/>
      <c r="CB223" s="37"/>
      <c r="CC223" s="37"/>
      <c r="CD223" s="37"/>
      <c r="CE223" s="37"/>
      <c r="CF223" s="37"/>
      <c r="CG223" s="37"/>
      <c r="CH223" s="37"/>
      <c r="CI223" s="37"/>
      <c r="CJ223" s="37"/>
      <c r="CK223" s="37"/>
    </row>
    <row r="224" spans="5:89" ht="8.15" hidden="1" customHeight="1" x14ac:dyDescent="0.2">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7"/>
      <c r="CI224" s="37"/>
      <c r="CJ224" s="37"/>
      <c r="CK224" s="37"/>
    </row>
    <row r="225" spans="5:89" ht="8.15" hidden="1" customHeight="1" x14ac:dyDescent="0.2">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7"/>
      <c r="CI225" s="37"/>
      <c r="CJ225" s="37"/>
      <c r="CK225" s="37"/>
    </row>
    <row r="226" spans="5:89" ht="8.15" hidden="1" customHeight="1" x14ac:dyDescent="0.2">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c r="BR226" s="37"/>
      <c r="BS226" s="37"/>
      <c r="BT226" s="37"/>
      <c r="BU226" s="37"/>
      <c r="BV226" s="37"/>
      <c r="BW226" s="37"/>
      <c r="BX226" s="37"/>
      <c r="BY226" s="37"/>
      <c r="BZ226" s="37"/>
      <c r="CA226" s="37"/>
      <c r="CB226" s="37"/>
      <c r="CC226" s="37"/>
      <c r="CD226" s="37"/>
      <c r="CE226" s="37"/>
      <c r="CF226" s="37"/>
      <c r="CG226" s="37"/>
      <c r="CH226" s="37"/>
      <c r="CI226" s="37"/>
      <c r="CJ226" s="37"/>
      <c r="CK226" s="37"/>
    </row>
    <row r="227" spans="5:89" ht="8.15" hidden="1" customHeight="1" x14ac:dyDescent="0.2">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37"/>
      <c r="CI227" s="37"/>
      <c r="CJ227" s="37"/>
      <c r="CK227" s="37"/>
    </row>
    <row r="228" spans="5:89" ht="8.15" hidden="1" customHeight="1" x14ac:dyDescent="0.2">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37"/>
      <c r="CI228" s="37"/>
      <c r="CJ228" s="37"/>
      <c r="CK228" s="37"/>
    </row>
    <row r="229" spans="5:89" ht="8.15" hidden="1" customHeight="1" x14ac:dyDescent="0.2">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37"/>
      <c r="CI229" s="37"/>
      <c r="CJ229" s="37"/>
      <c r="CK229" s="37"/>
    </row>
    <row r="230" spans="5:89" ht="8.15" hidden="1" customHeight="1" x14ac:dyDescent="0.2">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c r="AX230" s="37"/>
      <c r="AY230" s="37"/>
      <c r="AZ230" s="37"/>
      <c r="BA230" s="37"/>
      <c r="BB230" s="37"/>
      <c r="BC230" s="37"/>
      <c r="BD230" s="37"/>
      <c r="BE230" s="37"/>
      <c r="BF230" s="37"/>
      <c r="BG230" s="37"/>
      <c r="BH230" s="37"/>
      <c r="BI230" s="37"/>
      <c r="BJ230" s="37"/>
      <c r="BK230" s="37"/>
      <c r="BL230" s="37"/>
      <c r="BM230" s="37"/>
      <c r="BN230" s="37"/>
      <c r="BO230" s="37"/>
      <c r="BP230" s="37"/>
      <c r="BQ230" s="37"/>
      <c r="BR230" s="37"/>
      <c r="BS230" s="37"/>
      <c r="BT230" s="37"/>
      <c r="BU230" s="37"/>
      <c r="BV230" s="37"/>
      <c r="BW230" s="37"/>
      <c r="BX230" s="37"/>
      <c r="BY230" s="37"/>
      <c r="BZ230" s="37"/>
      <c r="CA230" s="37"/>
      <c r="CB230" s="37"/>
      <c r="CC230" s="37"/>
      <c r="CD230" s="37"/>
      <c r="CE230" s="37"/>
      <c r="CF230" s="37"/>
      <c r="CG230" s="37"/>
      <c r="CH230" s="37"/>
      <c r="CI230" s="37"/>
      <c r="CJ230" s="37"/>
      <c r="CK230" s="37"/>
    </row>
    <row r="231" spans="5:89" ht="8.15" hidden="1" customHeight="1" x14ac:dyDescent="0.2">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c r="BF231" s="37"/>
      <c r="BG231" s="37"/>
      <c r="BH231" s="37"/>
      <c r="BI231" s="37"/>
      <c r="BJ231" s="37"/>
      <c r="BK231" s="37"/>
      <c r="BL231" s="37"/>
      <c r="BM231" s="37"/>
      <c r="BN231" s="37"/>
      <c r="BO231" s="37"/>
      <c r="BP231" s="37"/>
      <c r="BQ231" s="37"/>
      <c r="BR231" s="37"/>
      <c r="BS231" s="37"/>
      <c r="BT231" s="37"/>
      <c r="BU231" s="37"/>
      <c r="BV231" s="37"/>
      <c r="BW231" s="37"/>
      <c r="BX231" s="37"/>
      <c r="BY231" s="37"/>
      <c r="BZ231" s="37"/>
      <c r="CA231" s="37"/>
      <c r="CB231" s="37"/>
      <c r="CC231" s="37"/>
      <c r="CD231" s="37"/>
      <c r="CE231" s="37"/>
      <c r="CF231" s="37"/>
      <c r="CG231" s="37"/>
      <c r="CH231" s="37"/>
      <c r="CI231" s="37"/>
      <c r="CJ231" s="37"/>
      <c r="CK231" s="37"/>
    </row>
    <row r="232" spans="5:89" ht="8.15" hidden="1" customHeight="1" x14ac:dyDescent="0.2">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37"/>
      <c r="AY232" s="37"/>
      <c r="AZ232" s="37"/>
      <c r="BA232" s="37"/>
      <c r="BB232" s="37"/>
      <c r="BC232" s="37"/>
      <c r="BD232" s="37"/>
      <c r="BE232" s="37"/>
      <c r="BF232" s="37"/>
      <c r="BG232" s="37"/>
      <c r="BH232" s="37"/>
      <c r="BI232" s="37"/>
      <c r="BJ232" s="37"/>
      <c r="BK232" s="37"/>
      <c r="BL232" s="37"/>
      <c r="BM232" s="37"/>
      <c r="BN232" s="37"/>
      <c r="BO232" s="37"/>
      <c r="BP232" s="37"/>
      <c r="BQ232" s="37"/>
      <c r="BR232" s="37"/>
      <c r="BS232" s="37"/>
      <c r="BT232" s="37"/>
      <c r="BU232" s="37"/>
      <c r="BV232" s="37"/>
      <c r="BW232" s="37"/>
      <c r="BX232" s="37"/>
      <c r="BY232" s="37"/>
      <c r="BZ232" s="37"/>
      <c r="CA232" s="37"/>
      <c r="CB232" s="37"/>
      <c r="CC232" s="37"/>
      <c r="CD232" s="37"/>
      <c r="CE232" s="37"/>
      <c r="CF232" s="37"/>
      <c r="CG232" s="37"/>
      <c r="CH232" s="37"/>
      <c r="CI232" s="37"/>
      <c r="CJ232" s="37"/>
      <c r="CK232" s="37"/>
    </row>
    <row r="233" spans="5:89" ht="8.15" hidden="1" customHeight="1" x14ac:dyDescent="0.2">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37"/>
      <c r="CA233" s="37"/>
      <c r="CB233" s="37"/>
      <c r="CC233" s="37"/>
      <c r="CD233" s="37"/>
      <c r="CE233" s="37"/>
      <c r="CF233" s="37"/>
      <c r="CG233" s="37"/>
      <c r="CH233" s="37"/>
      <c r="CI233" s="37"/>
      <c r="CJ233" s="37"/>
      <c r="CK233" s="37"/>
    </row>
    <row r="234" spans="5:89" ht="8.15" hidden="1" customHeight="1" x14ac:dyDescent="0.2">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c r="BF234" s="37"/>
      <c r="BG234" s="37"/>
      <c r="BH234" s="37"/>
      <c r="BI234" s="37"/>
      <c r="BJ234" s="37"/>
      <c r="BK234" s="37"/>
      <c r="BL234" s="37"/>
      <c r="BM234" s="37"/>
      <c r="BN234" s="37"/>
      <c r="BO234" s="37"/>
      <c r="BP234" s="37"/>
      <c r="BQ234" s="37"/>
      <c r="BR234" s="37"/>
      <c r="BS234" s="37"/>
      <c r="BT234" s="37"/>
      <c r="BU234" s="37"/>
      <c r="BV234" s="37"/>
      <c r="BW234" s="37"/>
      <c r="BX234" s="37"/>
      <c r="BY234" s="37"/>
      <c r="BZ234" s="37"/>
      <c r="CA234" s="37"/>
      <c r="CB234" s="37"/>
      <c r="CC234" s="37"/>
      <c r="CD234" s="37"/>
      <c r="CE234" s="37"/>
      <c r="CF234" s="37"/>
      <c r="CG234" s="37"/>
      <c r="CH234" s="37"/>
      <c r="CI234" s="37"/>
      <c r="CJ234" s="37"/>
      <c r="CK234" s="37"/>
    </row>
    <row r="235" spans="5:89" ht="8.15" hidden="1" customHeight="1" x14ac:dyDescent="0.2">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c r="AX235" s="37"/>
      <c r="AY235" s="37"/>
      <c r="AZ235" s="37"/>
      <c r="BA235" s="37"/>
      <c r="BB235" s="37"/>
      <c r="BC235" s="37"/>
      <c r="BD235" s="37"/>
      <c r="BE235" s="37"/>
      <c r="BF235" s="37"/>
      <c r="BG235" s="37"/>
      <c r="BH235" s="37"/>
      <c r="BI235" s="37"/>
      <c r="BJ235" s="37"/>
      <c r="BK235" s="37"/>
      <c r="BL235" s="37"/>
      <c r="BM235" s="37"/>
      <c r="BN235" s="37"/>
      <c r="BO235" s="37"/>
      <c r="BP235" s="37"/>
      <c r="BQ235" s="37"/>
      <c r="BR235" s="37"/>
      <c r="BS235" s="37"/>
      <c r="BT235" s="37"/>
      <c r="BU235" s="37"/>
      <c r="BV235" s="37"/>
      <c r="BW235" s="37"/>
      <c r="BX235" s="37"/>
      <c r="BY235" s="37"/>
      <c r="BZ235" s="37"/>
      <c r="CA235" s="37"/>
      <c r="CB235" s="37"/>
      <c r="CC235" s="37"/>
      <c r="CD235" s="37"/>
      <c r="CE235" s="37"/>
      <c r="CF235" s="37"/>
      <c r="CG235" s="37"/>
      <c r="CH235" s="37"/>
      <c r="CI235" s="37"/>
      <c r="CJ235" s="37"/>
      <c r="CK235" s="37"/>
    </row>
    <row r="236" spans="5:89" ht="8.15" hidden="1" customHeight="1" x14ac:dyDescent="0.2">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37"/>
      <c r="AY236" s="37"/>
      <c r="AZ236" s="37"/>
      <c r="BA236" s="37"/>
      <c r="BB236" s="37"/>
      <c r="BC236" s="37"/>
      <c r="BD236" s="37"/>
      <c r="BE236" s="37"/>
      <c r="BF236" s="37"/>
      <c r="BG236" s="37"/>
      <c r="BH236" s="37"/>
      <c r="BI236" s="37"/>
      <c r="BJ236" s="37"/>
      <c r="BK236" s="37"/>
      <c r="BL236" s="37"/>
      <c r="BM236" s="37"/>
      <c r="BN236" s="37"/>
      <c r="BO236" s="37"/>
      <c r="BP236" s="37"/>
      <c r="BQ236" s="37"/>
      <c r="BR236" s="37"/>
      <c r="BS236" s="37"/>
      <c r="BT236" s="37"/>
      <c r="BU236" s="37"/>
      <c r="BV236" s="37"/>
      <c r="BW236" s="37"/>
      <c r="BX236" s="37"/>
      <c r="BY236" s="37"/>
      <c r="BZ236" s="37"/>
      <c r="CA236" s="37"/>
      <c r="CB236" s="37"/>
      <c r="CC236" s="37"/>
      <c r="CD236" s="37"/>
      <c r="CE236" s="37"/>
      <c r="CF236" s="37"/>
      <c r="CG236" s="37"/>
      <c r="CH236" s="37"/>
      <c r="CI236" s="37"/>
      <c r="CJ236" s="37"/>
      <c r="CK236" s="37"/>
    </row>
    <row r="237" spans="5:89" ht="8.15" hidden="1" customHeight="1" x14ac:dyDescent="0.2">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7"/>
      <c r="CI237" s="37"/>
      <c r="CJ237" s="37"/>
      <c r="CK237" s="37"/>
    </row>
    <row r="238" spans="5:89" ht="8.15" hidden="1" customHeight="1" x14ac:dyDescent="0.2">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37"/>
      <c r="AY238" s="37"/>
      <c r="AZ238" s="37"/>
      <c r="BA238" s="37"/>
      <c r="BB238" s="37"/>
      <c r="BC238" s="37"/>
      <c r="BD238" s="37"/>
      <c r="BE238" s="37"/>
      <c r="BF238" s="37"/>
      <c r="BG238" s="37"/>
      <c r="BH238" s="37"/>
      <c r="BI238" s="37"/>
      <c r="BJ238" s="37"/>
      <c r="BK238" s="37"/>
      <c r="BL238" s="37"/>
      <c r="BM238" s="37"/>
      <c r="BN238" s="37"/>
      <c r="BO238" s="37"/>
      <c r="BP238" s="37"/>
      <c r="BQ238" s="37"/>
      <c r="BR238" s="37"/>
      <c r="BS238" s="37"/>
      <c r="BT238" s="37"/>
      <c r="BU238" s="37"/>
      <c r="BV238" s="37"/>
      <c r="BW238" s="37"/>
      <c r="BX238" s="37"/>
      <c r="BY238" s="37"/>
      <c r="BZ238" s="37"/>
      <c r="CA238" s="37"/>
      <c r="CB238" s="37"/>
      <c r="CC238" s="37"/>
      <c r="CD238" s="37"/>
      <c r="CE238" s="37"/>
      <c r="CF238" s="37"/>
      <c r="CG238" s="37"/>
      <c r="CH238" s="37"/>
      <c r="CI238" s="37"/>
      <c r="CJ238" s="37"/>
      <c r="CK238" s="37"/>
    </row>
    <row r="239" spans="5:89" ht="8.15" hidden="1" customHeight="1" x14ac:dyDescent="0.2">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c r="AX239" s="37"/>
      <c r="AY239" s="37"/>
      <c r="AZ239" s="37"/>
      <c r="BA239" s="37"/>
      <c r="BB239" s="37"/>
      <c r="BC239" s="37"/>
      <c r="BD239" s="37"/>
      <c r="BE239" s="37"/>
      <c r="BF239" s="37"/>
      <c r="BG239" s="37"/>
      <c r="BH239" s="37"/>
      <c r="BI239" s="37"/>
      <c r="BJ239" s="37"/>
      <c r="BK239" s="37"/>
      <c r="BL239" s="37"/>
      <c r="BM239" s="37"/>
      <c r="BN239" s="37"/>
      <c r="BO239" s="37"/>
      <c r="BP239" s="37"/>
      <c r="BQ239" s="37"/>
      <c r="BR239" s="37"/>
      <c r="BS239" s="37"/>
      <c r="BT239" s="37"/>
      <c r="BU239" s="37"/>
      <c r="BV239" s="37"/>
      <c r="BW239" s="37"/>
      <c r="BX239" s="37"/>
      <c r="BY239" s="37"/>
      <c r="BZ239" s="37"/>
      <c r="CA239" s="37"/>
      <c r="CB239" s="37"/>
      <c r="CC239" s="37"/>
      <c r="CD239" s="37"/>
      <c r="CE239" s="37"/>
      <c r="CF239" s="37"/>
      <c r="CG239" s="37"/>
      <c r="CH239" s="37"/>
      <c r="CI239" s="37"/>
      <c r="CJ239" s="37"/>
      <c r="CK239" s="37"/>
    </row>
    <row r="240" spans="5:89" ht="8.15" hidden="1" customHeight="1" x14ac:dyDescent="0.2">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c r="AX240" s="37"/>
      <c r="AY240" s="37"/>
      <c r="AZ240" s="37"/>
      <c r="BA240" s="37"/>
      <c r="BB240" s="37"/>
      <c r="BC240" s="37"/>
      <c r="BD240" s="37"/>
      <c r="BE240" s="37"/>
      <c r="BF240" s="37"/>
      <c r="BG240" s="37"/>
      <c r="BH240" s="37"/>
      <c r="BI240" s="37"/>
      <c r="BJ240" s="37"/>
      <c r="BK240" s="37"/>
      <c r="BL240" s="37"/>
      <c r="BM240" s="37"/>
      <c r="BN240" s="37"/>
      <c r="BO240" s="37"/>
      <c r="BP240" s="37"/>
      <c r="BQ240" s="37"/>
      <c r="BR240" s="37"/>
      <c r="BS240" s="37"/>
      <c r="BT240" s="37"/>
      <c r="BU240" s="37"/>
      <c r="BV240" s="37"/>
      <c r="BW240" s="37"/>
      <c r="BX240" s="37"/>
      <c r="BY240" s="37"/>
      <c r="BZ240" s="37"/>
      <c r="CA240" s="37"/>
      <c r="CB240" s="37"/>
      <c r="CC240" s="37"/>
      <c r="CD240" s="37"/>
      <c r="CE240" s="37"/>
      <c r="CF240" s="37"/>
      <c r="CG240" s="37"/>
      <c r="CH240" s="37"/>
      <c r="CI240" s="37"/>
      <c r="CJ240" s="37"/>
      <c r="CK240" s="37"/>
    </row>
    <row r="241" spans="5:89" ht="8.15" hidden="1" customHeight="1" x14ac:dyDescent="0.2">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c r="AX241" s="37"/>
      <c r="AY241" s="37"/>
      <c r="AZ241" s="37"/>
      <c r="BA241" s="37"/>
      <c r="BB241" s="37"/>
      <c r="BC241" s="37"/>
      <c r="BD241" s="37"/>
      <c r="BE241" s="37"/>
      <c r="BF241" s="37"/>
      <c r="BG241" s="37"/>
      <c r="BH241" s="37"/>
      <c r="BI241" s="37"/>
      <c r="BJ241" s="37"/>
      <c r="BK241" s="37"/>
      <c r="BL241" s="37"/>
      <c r="BM241" s="37"/>
      <c r="BN241" s="37"/>
      <c r="BO241" s="37"/>
      <c r="BP241" s="37"/>
      <c r="BQ241" s="37"/>
      <c r="BR241" s="37"/>
      <c r="BS241" s="37"/>
      <c r="BT241" s="37"/>
      <c r="BU241" s="37"/>
      <c r="BV241" s="37"/>
      <c r="BW241" s="37"/>
      <c r="BX241" s="37"/>
      <c r="BY241" s="37"/>
      <c r="BZ241" s="37"/>
      <c r="CA241" s="37"/>
      <c r="CB241" s="37"/>
      <c r="CC241" s="37"/>
      <c r="CD241" s="37"/>
      <c r="CE241" s="37"/>
      <c r="CF241" s="37"/>
      <c r="CG241" s="37"/>
      <c r="CH241" s="37"/>
      <c r="CI241" s="37"/>
      <c r="CJ241" s="37"/>
      <c r="CK241" s="37"/>
    </row>
    <row r="242" spans="5:89" ht="8.15" hidden="1" customHeight="1" x14ac:dyDescent="0.2">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37"/>
      <c r="CI242" s="37"/>
      <c r="CJ242" s="37"/>
      <c r="CK242" s="37"/>
    </row>
    <row r="243" spans="5:89" ht="8.15" hidden="1" customHeight="1" x14ac:dyDescent="0.2">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37"/>
      <c r="CI243" s="37"/>
      <c r="CJ243" s="37"/>
      <c r="CK243" s="37"/>
    </row>
    <row r="244" spans="5:89" ht="8.15" hidden="1" customHeight="1" x14ac:dyDescent="0.2">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37"/>
      <c r="CI244" s="37"/>
      <c r="CJ244" s="37"/>
      <c r="CK244" s="37"/>
    </row>
    <row r="245" spans="5:89" ht="8.15" hidden="1" customHeight="1" x14ac:dyDescent="0.2">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c r="AX245" s="37"/>
      <c r="AY245" s="37"/>
      <c r="AZ245" s="37"/>
      <c r="BA245" s="37"/>
      <c r="BB245" s="37"/>
      <c r="BC245" s="37"/>
      <c r="BD245" s="37"/>
      <c r="BE245" s="37"/>
      <c r="BF245" s="37"/>
      <c r="BG245" s="37"/>
      <c r="BH245" s="37"/>
      <c r="BI245" s="37"/>
      <c r="BJ245" s="37"/>
      <c r="BK245" s="37"/>
      <c r="BL245" s="37"/>
      <c r="BM245" s="37"/>
      <c r="BN245" s="37"/>
      <c r="BO245" s="37"/>
      <c r="BP245" s="37"/>
      <c r="BQ245" s="37"/>
      <c r="BR245" s="37"/>
      <c r="BS245" s="37"/>
      <c r="BT245" s="37"/>
      <c r="BU245" s="37"/>
      <c r="BV245" s="37"/>
      <c r="BW245" s="37"/>
      <c r="BX245" s="37"/>
      <c r="BY245" s="37"/>
      <c r="BZ245" s="37"/>
      <c r="CA245" s="37"/>
      <c r="CB245" s="37"/>
      <c r="CC245" s="37"/>
      <c r="CD245" s="37"/>
      <c r="CE245" s="37"/>
      <c r="CF245" s="37"/>
      <c r="CG245" s="37"/>
      <c r="CH245" s="37"/>
      <c r="CI245" s="37"/>
      <c r="CJ245" s="37"/>
      <c r="CK245" s="37"/>
    </row>
    <row r="246" spans="5:89" ht="8.15" hidden="1" customHeight="1" x14ac:dyDescent="0.2">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c r="AX246" s="37"/>
      <c r="AY246" s="37"/>
      <c r="AZ246" s="37"/>
      <c r="BA246" s="37"/>
      <c r="BB246" s="37"/>
      <c r="BC246" s="37"/>
      <c r="BD246" s="37"/>
      <c r="BE246" s="37"/>
      <c r="BF246" s="37"/>
      <c r="BG246" s="37"/>
      <c r="BH246" s="37"/>
      <c r="BI246" s="37"/>
      <c r="BJ246" s="37"/>
      <c r="BK246" s="37"/>
      <c r="BL246" s="37"/>
      <c r="BM246" s="37"/>
      <c r="BN246" s="37"/>
      <c r="BO246" s="37"/>
      <c r="BP246" s="37"/>
      <c r="BQ246" s="37"/>
      <c r="BR246" s="37"/>
      <c r="BS246" s="37"/>
      <c r="BT246" s="37"/>
      <c r="BU246" s="37"/>
      <c r="BV246" s="37"/>
      <c r="BW246" s="37"/>
      <c r="BX246" s="37"/>
      <c r="BY246" s="37"/>
      <c r="BZ246" s="37"/>
      <c r="CA246" s="37"/>
      <c r="CB246" s="37"/>
      <c r="CC246" s="37"/>
      <c r="CD246" s="37"/>
      <c r="CE246" s="37"/>
      <c r="CF246" s="37"/>
      <c r="CG246" s="37"/>
      <c r="CH246" s="37"/>
      <c r="CI246" s="37"/>
      <c r="CJ246" s="37"/>
      <c r="CK246" s="37"/>
    </row>
    <row r="247" spans="5:89" ht="8.15" hidden="1" customHeight="1" x14ac:dyDescent="0.2">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c r="AX247" s="37"/>
      <c r="AY247" s="37"/>
      <c r="AZ247" s="37"/>
      <c r="BA247" s="37"/>
      <c r="BB247" s="37"/>
      <c r="BC247" s="37"/>
      <c r="BD247" s="37"/>
      <c r="BE247" s="37"/>
      <c r="BF247" s="37"/>
      <c r="BG247" s="37"/>
      <c r="BH247" s="37"/>
      <c r="BI247" s="37"/>
      <c r="BJ247" s="37"/>
      <c r="BK247" s="37"/>
      <c r="BL247" s="37"/>
      <c r="BM247" s="37"/>
      <c r="BN247" s="37"/>
      <c r="BO247" s="37"/>
      <c r="BP247" s="37"/>
      <c r="BQ247" s="37"/>
      <c r="BR247" s="37"/>
      <c r="BS247" s="37"/>
      <c r="BT247" s="37"/>
      <c r="BU247" s="37"/>
      <c r="BV247" s="37"/>
      <c r="BW247" s="37"/>
      <c r="BX247" s="37"/>
      <c r="BY247" s="37"/>
      <c r="BZ247" s="37"/>
      <c r="CA247" s="37"/>
      <c r="CB247" s="37"/>
      <c r="CC247" s="37"/>
      <c r="CD247" s="37"/>
      <c r="CE247" s="37"/>
      <c r="CF247" s="37"/>
      <c r="CG247" s="37"/>
      <c r="CH247" s="37"/>
      <c r="CI247" s="37"/>
      <c r="CJ247" s="37"/>
      <c r="CK247" s="37"/>
    </row>
    <row r="248" spans="5:89" ht="8.15" hidden="1" customHeight="1" x14ac:dyDescent="0.2">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c r="AX248" s="37"/>
      <c r="AY248" s="37"/>
      <c r="AZ248" s="37"/>
      <c r="BA248" s="37"/>
      <c r="BB248" s="37"/>
      <c r="BC248" s="37"/>
      <c r="BD248" s="37"/>
      <c r="BE248" s="37"/>
      <c r="BF248" s="37"/>
      <c r="BG248" s="37"/>
      <c r="BH248" s="37"/>
      <c r="BI248" s="37"/>
      <c r="BJ248" s="37"/>
      <c r="BK248" s="37"/>
      <c r="BL248" s="37"/>
      <c r="BM248" s="37"/>
      <c r="BN248" s="37"/>
      <c r="BO248" s="37"/>
      <c r="BP248" s="37"/>
      <c r="BQ248" s="37"/>
      <c r="BR248" s="37"/>
      <c r="BS248" s="37"/>
      <c r="BT248" s="37"/>
      <c r="BU248" s="37"/>
      <c r="BV248" s="37"/>
      <c r="BW248" s="37"/>
      <c r="BX248" s="37"/>
      <c r="BY248" s="37"/>
      <c r="BZ248" s="37"/>
      <c r="CA248" s="37"/>
      <c r="CB248" s="37"/>
      <c r="CC248" s="37"/>
      <c r="CD248" s="37"/>
      <c r="CE248" s="37"/>
      <c r="CF248" s="37"/>
      <c r="CG248" s="37"/>
      <c r="CH248" s="37"/>
      <c r="CI248" s="37"/>
      <c r="CJ248" s="37"/>
      <c r="CK248" s="37"/>
    </row>
    <row r="249" spans="5:89" ht="8.15" hidden="1" customHeight="1" x14ac:dyDescent="0.2">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c r="AX249" s="37"/>
      <c r="AY249" s="37"/>
      <c r="AZ249" s="37"/>
      <c r="BA249" s="37"/>
      <c r="BB249" s="37"/>
      <c r="BC249" s="37"/>
      <c r="BD249" s="37"/>
      <c r="BE249" s="37"/>
      <c r="BF249" s="37"/>
      <c r="BG249" s="37"/>
      <c r="BH249" s="37"/>
      <c r="BI249" s="37"/>
      <c r="BJ249" s="37"/>
      <c r="BK249" s="37"/>
      <c r="BL249" s="37"/>
      <c r="BM249" s="37"/>
      <c r="BN249" s="37"/>
      <c r="BO249" s="37"/>
      <c r="BP249" s="37"/>
      <c r="BQ249" s="37"/>
      <c r="BR249" s="37"/>
      <c r="BS249" s="37"/>
      <c r="BT249" s="37"/>
      <c r="BU249" s="37"/>
      <c r="BV249" s="37"/>
      <c r="BW249" s="37"/>
      <c r="BX249" s="37"/>
      <c r="BY249" s="37"/>
      <c r="BZ249" s="37"/>
      <c r="CA249" s="37"/>
      <c r="CB249" s="37"/>
      <c r="CC249" s="37"/>
      <c r="CD249" s="37"/>
      <c r="CE249" s="37"/>
      <c r="CF249" s="37"/>
      <c r="CG249" s="37"/>
      <c r="CH249" s="37"/>
      <c r="CI249" s="37"/>
      <c r="CJ249" s="37"/>
      <c r="CK249" s="37"/>
    </row>
    <row r="250" spans="5:89" ht="8.15" hidden="1" customHeight="1" x14ac:dyDescent="0.2">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c r="AS250" s="37"/>
      <c r="AT250" s="37"/>
      <c r="AU250" s="37"/>
      <c r="AV250" s="37"/>
      <c r="AW250" s="37"/>
      <c r="AX250" s="37"/>
      <c r="AY250" s="37"/>
      <c r="AZ250" s="37"/>
      <c r="BA250" s="37"/>
      <c r="BB250" s="37"/>
      <c r="BC250" s="37"/>
      <c r="BD250" s="37"/>
      <c r="BE250" s="37"/>
      <c r="BF250" s="37"/>
      <c r="BG250" s="37"/>
      <c r="BH250" s="37"/>
      <c r="BI250" s="37"/>
      <c r="BJ250" s="37"/>
      <c r="BK250" s="37"/>
      <c r="BL250" s="37"/>
      <c r="BM250" s="37"/>
      <c r="BN250" s="37"/>
      <c r="BO250" s="37"/>
      <c r="BP250" s="37"/>
      <c r="BQ250" s="37"/>
      <c r="BR250" s="37"/>
      <c r="BS250" s="37"/>
      <c r="BT250" s="37"/>
      <c r="BU250" s="37"/>
      <c r="BV250" s="37"/>
      <c r="BW250" s="37"/>
      <c r="BX250" s="37"/>
      <c r="BY250" s="37"/>
      <c r="BZ250" s="37"/>
      <c r="CA250" s="37"/>
      <c r="CB250" s="37"/>
      <c r="CC250" s="37"/>
      <c r="CD250" s="37"/>
      <c r="CE250" s="37"/>
      <c r="CF250" s="37"/>
      <c r="CG250" s="37"/>
      <c r="CH250" s="37"/>
      <c r="CI250" s="37"/>
      <c r="CJ250" s="37"/>
      <c r="CK250" s="37"/>
    </row>
    <row r="251" spans="5:89" ht="8.15" hidden="1" customHeight="1" x14ac:dyDescent="0.2">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c r="AX251" s="37"/>
      <c r="AY251" s="37"/>
      <c r="AZ251" s="37"/>
      <c r="BA251" s="37"/>
      <c r="BB251" s="37"/>
      <c r="BC251" s="37"/>
      <c r="BD251" s="37"/>
      <c r="BE251" s="37"/>
      <c r="BF251" s="37"/>
      <c r="BG251" s="37"/>
      <c r="BH251" s="37"/>
      <c r="BI251" s="37"/>
      <c r="BJ251" s="37"/>
      <c r="BK251" s="37"/>
      <c r="BL251" s="37"/>
      <c r="BM251" s="37"/>
      <c r="BN251" s="37"/>
      <c r="BO251" s="37"/>
      <c r="BP251" s="37"/>
      <c r="BQ251" s="37"/>
      <c r="BR251" s="37"/>
      <c r="BS251" s="37"/>
      <c r="BT251" s="37"/>
      <c r="BU251" s="37"/>
      <c r="BV251" s="37"/>
      <c r="BW251" s="37"/>
      <c r="BX251" s="37"/>
      <c r="BY251" s="37"/>
      <c r="BZ251" s="37"/>
      <c r="CA251" s="37"/>
      <c r="CB251" s="37"/>
      <c r="CC251" s="37"/>
      <c r="CD251" s="37"/>
      <c r="CE251" s="37"/>
      <c r="CF251" s="37"/>
      <c r="CG251" s="37"/>
      <c r="CH251" s="37"/>
      <c r="CI251" s="37"/>
      <c r="CJ251" s="37"/>
      <c r="CK251" s="37"/>
    </row>
    <row r="252" spans="5:89" ht="8.15" hidden="1" customHeight="1" x14ac:dyDescent="0.2">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7"/>
      <c r="CI252" s="37"/>
      <c r="CJ252" s="37"/>
      <c r="CK252" s="37"/>
    </row>
    <row r="253" spans="5:89" ht="8.15" hidden="1" customHeight="1" x14ac:dyDescent="0.2">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c r="AQ253" s="37"/>
      <c r="AR253" s="37"/>
      <c r="AS253" s="37"/>
      <c r="AT253" s="37"/>
      <c r="AU253" s="37"/>
      <c r="AV253" s="37"/>
      <c r="AW253" s="37"/>
      <c r="AX253" s="37"/>
      <c r="AY253" s="37"/>
      <c r="AZ253" s="37"/>
      <c r="BA253" s="37"/>
      <c r="BB253" s="37"/>
      <c r="BC253" s="37"/>
      <c r="BD253" s="37"/>
      <c r="BE253" s="37"/>
      <c r="BF253" s="37"/>
      <c r="BG253" s="37"/>
      <c r="BH253" s="37"/>
      <c r="BI253" s="37"/>
      <c r="BJ253" s="37"/>
      <c r="BK253" s="37"/>
      <c r="BL253" s="37"/>
      <c r="BM253" s="37"/>
      <c r="BN253" s="37"/>
      <c r="BO253" s="37"/>
      <c r="BP253" s="37"/>
      <c r="BQ253" s="37"/>
      <c r="BR253" s="37"/>
      <c r="BS253" s="37"/>
      <c r="BT253" s="37"/>
      <c r="BU253" s="37"/>
      <c r="BV253" s="37"/>
      <c r="BW253" s="37"/>
      <c r="BX253" s="37"/>
      <c r="BY253" s="37"/>
      <c r="BZ253" s="37"/>
      <c r="CA253" s="37"/>
      <c r="CB253" s="37"/>
      <c r="CC253" s="37"/>
      <c r="CD253" s="37"/>
      <c r="CE253" s="37"/>
      <c r="CF253" s="37"/>
      <c r="CG253" s="37"/>
      <c r="CH253" s="37"/>
      <c r="CI253" s="37"/>
      <c r="CJ253" s="37"/>
      <c r="CK253" s="37"/>
    </row>
    <row r="254" spans="5:89" ht="8.15" hidden="1" customHeight="1" x14ac:dyDescent="0.2">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c r="AR254" s="37"/>
      <c r="AS254" s="37"/>
      <c r="AT254" s="37"/>
      <c r="AU254" s="37"/>
      <c r="AV254" s="37"/>
      <c r="AW254" s="37"/>
      <c r="AX254" s="37"/>
      <c r="AY254" s="37"/>
      <c r="AZ254" s="37"/>
      <c r="BA254" s="37"/>
      <c r="BB254" s="37"/>
      <c r="BC254" s="37"/>
      <c r="BD254" s="37"/>
      <c r="BE254" s="37"/>
      <c r="BF254" s="37"/>
      <c r="BG254" s="37"/>
      <c r="BH254" s="37"/>
      <c r="BI254" s="37"/>
      <c r="BJ254" s="37"/>
      <c r="BK254" s="37"/>
      <c r="BL254" s="37"/>
      <c r="BM254" s="37"/>
      <c r="BN254" s="37"/>
      <c r="BO254" s="37"/>
      <c r="BP254" s="37"/>
      <c r="BQ254" s="37"/>
      <c r="BR254" s="37"/>
      <c r="BS254" s="37"/>
      <c r="BT254" s="37"/>
      <c r="BU254" s="37"/>
      <c r="BV254" s="37"/>
      <c r="BW254" s="37"/>
      <c r="BX254" s="37"/>
      <c r="BY254" s="37"/>
      <c r="BZ254" s="37"/>
      <c r="CA254" s="37"/>
      <c r="CB254" s="37"/>
      <c r="CC254" s="37"/>
      <c r="CD254" s="37"/>
      <c r="CE254" s="37"/>
      <c r="CF254" s="37"/>
      <c r="CG254" s="37"/>
      <c r="CH254" s="37"/>
      <c r="CI254" s="37"/>
      <c r="CJ254" s="37"/>
      <c r="CK254" s="37"/>
    </row>
    <row r="255" spans="5:89" ht="8.15" hidden="1" customHeight="1" x14ac:dyDescent="0.2">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c r="AS255" s="37"/>
      <c r="AT255" s="37"/>
      <c r="AU255" s="37"/>
      <c r="AV255" s="37"/>
      <c r="AW255" s="37"/>
      <c r="AX255" s="37"/>
      <c r="AY255" s="37"/>
      <c r="AZ255" s="37"/>
      <c r="BA255" s="37"/>
      <c r="BB255" s="37"/>
      <c r="BC255" s="37"/>
      <c r="BD255" s="37"/>
      <c r="BE255" s="37"/>
      <c r="BF255" s="37"/>
      <c r="BG255" s="37"/>
      <c r="BH255" s="37"/>
      <c r="BI255" s="37"/>
      <c r="BJ255" s="37"/>
      <c r="BK255" s="37"/>
      <c r="BL255" s="37"/>
      <c r="BM255" s="37"/>
      <c r="BN255" s="37"/>
      <c r="BO255" s="37"/>
      <c r="BP255" s="37"/>
      <c r="BQ255" s="37"/>
      <c r="BR255" s="37"/>
      <c r="BS255" s="37"/>
      <c r="BT255" s="37"/>
      <c r="BU255" s="37"/>
      <c r="BV255" s="37"/>
      <c r="BW255" s="37"/>
      <c r="BX255" s="37"/>
      <c r="BY255" s="37"/>
      <c r="BZ255" s="37"/>
      <c r="CA255" s="37"/>
      <c r="CB255" s="37"/>
      <c r="CC255" s="37"/>
      <c r="CD255" s="37"/>
      <c r="CE255" s="37"/>
      <c r="CF255" s="37"/>
      <c r="CG255" s="37"/>
      <c r="CH255" s="37"/>
      <c r="CI255" s="37"/>
      <c r="CJ255" s="37"/>
      <c r="CK255" s="37"/>
    </row>
    <row r="256" spans="5:89" ht="8.15" hidden="1" customHeight="1" x14ac:dyDescent="0.2">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c r="AT256" s="37"/>
      <c r="AU256" s="37"/>
      <c r="AV256" s="37"/>
      <c r="AW256" s="37"/>
      <c r="AX256" s="37"/>
      <c r="AY256" s="37"/>
      <c r="AZ256" s="37"/>
      <c r="BA256" s="37"/>
      <c r="BB256" s="37"/>
      <c r="BC256" s="37"/>
      <c r="BD256" s="37"/>
      <c r="BE256" s="37"/>
      <c r="BF256" s="37"/>
      <c r="BG256" s="37"/>
      <c r="BH256" s="37"/>
      <c r="BI256" s="37"/>
      <c r="BJ256" s="37"/>
      <c r="BK256" s="37"/>
      <c r="BL256" s="37"/>
      <c r="BM256" s="37"/>
      <c r="BN256" s="37"/>
      <c r="BO256" s="37"/>
      <c r="BP256" s="37"/>
      <c r="BQ256" s="37"/>
      <c r="BR256" s="37"/>
      <c r="BS256" s="37"/>
      <c r="BT256" s="37"/>
      <c r="BU256" s="37"/>
      <c r="BV256" s="37"/>
      <c r="BW256" s="37"/>
      <c r="BX256" s="37"/>
      <c r="BY256" s="37"/>
      <c r="BZ256" s="37"/>
      <c r="CA256" s="37"/>
      <c r="CB256" s="37"/>
      <c r="CC256" s="37"/>
      <c r="CD256" s="37"/>
      <c r="CE256" s="37"/>
      <c r="CF256" s="37"/>
      <c r="CG256" s="37"/>
      <c r="CH256" s="37"/>
      <c r="CI256" s="37"/>
      <c r="CJ256" s="37"/>
      <c r="CK256" s="37"/>
    </row>
    <row r="257" spans="5:89" ht="8.15" hidden="1" customHeight="1" x14ac:dyDescent="0.2">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37"/>
      <c r="CI257" s="37"/>
      <c r="CJ257" s="37"/>
      <c r="CK257" s="37"/>
    </row>
    <row r="258" spans="5:89" ht="8.15" hidden="1" customHeight="1" x14ac:dyDescent="0.2">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37"/>
      <c r="CI258" s="37"/>
      <c r="CJ258" s="37"/>
      <c r="CK258" s="37"/>
    </row>
    <row r="259" spans="5:89" ht="8.15" hidden="1" customHeight="1" x14ac:dyDescent="0.2">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37"/>
      <c r="CI259" s="37"/>
      <c r="CJ259" s="37"/>
      <c r="CK259" s="37"/>
    </row>
    <row r="260" spans="5:89" ht="8.15" hidden="1" customHeight="1" x14ac:dyDescent="0.2">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7"/>
      <c r="CI260" s="37"/>
      <c r="CJ260" s="37"/>
      <c r="CK260" s="37"/>
    </row>
    <row r="261" spans="5:89" ht="8.15" hidden="1" customHeight="1" x14ac:dyDescent="0.2">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c r="BE261" s="37"/>
      <c r="BF261" s="37"/>
      <c r="BG261" s="37"/>
      <c r="BH261" s="37"/>
      <c r="BI261" s="37"/>
      <c r="BJ261" s="37"/>
      <c r="BK261" s="37"/>
      <c r="BL261" s="37"/>
      <c r="BM261" s="37"/>
      <c r="BN261" s="37"/>
      <c r="BO261" s="37"/>
      <c r="BP261" s="37"/>
      <c r="BQ261" s="37"/>
      <c r="BR261" s="37"/>
      <c r="BS261" s="37"/>
      <c r="BT261" s="37"/>
      <c r="BU261" s="37"/>
      <c r="BV261" s="37"/>
      <c r="BW261" s="37"/>
      <c r="BX261" s="37"/>
      <c r="BY261" s="37"/>
      <c r="BZ261" s="37"/>
      <c r="CA261" s="37"/>
      <c r="CB261" s="37"/>
      <c r="CC261" s="37"/>
      <c r="CD261" s="37"/>
      <c r="CE261" s="37"/>
      <c r="CF261" s="37"/>
      <c r="CG261" s="37"/>
      <c r="CH261" s="37"/>
      <c r="CI261" s="37"/>
      <c r="CJ261" s="37"/>
      <c r="CK261" s="37"/>
    </row>
    <row r="262" spans="5:89" ht="8.15" hidden="1" customHeight="1" x14ac:dyDescent="0.2">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7"/>
      <c r="BF262" s="37"/>
      <c r="BG262" s="37"/>
      <c r="BH262" s="37"/>
      <c r="BI262" s="37"/>
      <c r="BJ262" s="37"/>
      <c r="BK262" s="37"/>
      <c r="BL262" s="37"/>
      <c r="BM262" s="37"/>
      <c r="BN262" s="37"/>
      <c r="BO262" s="37"/>
      <c r="BP262" s="37"/>
      <c r="BQ262" s="37"/>
      <c r="BR262" s="37"/>
      <c r="BS262" s="37"/>
      <c r="BT262" s="37"/>
      <c r="BU262" s="37"/>
      <c r="BV262" s="37"/>
      <c r="BW262" s="37"/>
      <c r="BX262" s="37"/>
      <c r="BY262" s="37"/>
      <c r="BZ262" s="37"/>
      <c r="CA262" s="37"/>
      <c r="CB262" s="37"/>
      <c r="CC262" s="37"/>
      <c r="CD262" s="37"/>
      <c r="CE262" s="37"/>
      <c r="CF262" s="37"/>
      <c r="CG262" s="37"/>
      <c r="CH262" s="37"/>
      <c r="CI262" s="37"/>
      <c r="CJ262" s="37"/>
      <c r="CK262" s="37"/>
    </row>
    <row r="263" spans="5:89" ht="8.15" hidden="1" customHeight="1" x14ac:dyDescent="0.2">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37"/>
      <c r="CA263" s="37"/>
      <c r="CB263" s="37"/>
      <c r="CC263" s="37"/>
      <c r="CD263" s="37"/>
      <c r="CE263" s="37"/>
      <c r="CF263" s="37"/>
      <c r="CG263" s="37"/>
      <c r="CH263" s="37"/>
      <c r="CI263" s="37"/>
      <c r="CJ263" s="37"/>
      <c r="CK263" s="37"/>
    </row>
    <row r="264" spans="5:89" ht="8.15" hidden="1" customHeight="1" x14ac:dyDescent="0.2">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c r="BS264" s="37"/>
      <c r="BT264" s="37"/>
      <c r="BU264" s="37"/>
      <c r="BV264" s="37"/>
      <c r="BW264" s="37"/>
      <c r="BX264" s="37"/>
      <c r="BY264" s="37"/>
      <c r="BZ264" s="37"/>
      <c r="CA264" s="37"/>
      <c r="CB264" s="37"/>
      <c r="CC264" s="37"/>
      <c r="CD264" s="37"/>
      <c r="CE264" s="37"/>
      <c r="CF264" s="37"/>
      <c r="CG264" s="37"/>
      <c r="CH264" s="37"/>
      <c r="CI264" s="37"/>
      <c r="CJ264" s="37"/>
      <c r="CK264" s="37"/>
    </row>
    <row r="265" spans="5:89" ht="8.15" hidden="1" customHeight="1" x14ac:dyDescent="0.2">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37"/>
      <c r="CA265" s="37"/>
      <c r="CB265" s="37"/>
      <c r="CC265" s="37"/>
      <c r="CD265" s="37"/>
      <c r="CE265" s="37"/>
      <c r="CF265" s="37"/>
      <c r="CG265" s="37"/>
      <c r="CH265" s="37"/>
      <c r="CI265" s="37"/>
      <c r="CJ265" s="37"/>
      <c r="CK265" s="37"/>
    </row>
    <row r="266" spans="5:89" ht="8.15" hidden="1" customHeight="1" x14ac:dyDescent="0.2">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c r="BE266" s="37"/>
      <c r="BF266" s="37"/>
      <c r="BG266" s="37"/>
      <c r="BH266" s="37"/>
      <c r="BI266" s="37"/>
      <c r="BJ266" s="37"/>
      <c r="BK266" s="37"/>
      <c r="BL266" s="37"/>
      <c r="BM266" s="37"/>
      <c r="BN266" s="37"/>
      <c r="BO266" s="37"/>
      <c r="BP266" s="37"/>
      <c r="BQ266" s="37"/>
      <c r="BR266" s="37"/>
      <c r="BS266" s="37"/>
      <c r="BT266" s="37"/>
      <c r="BU266" s="37"/>
      <c r="BV266" s="37"/>
      <c r="BW266" s="37"/>
      <c r="BX266" s="37"/>
      <c r="BY266" s="37"/>
      <c r="BZ266" s="37"/>
      <c r="CA266" s="37"/>
      <c r="CB266" s="37"/>
      <c r="CC266" s="37"/>
      <c r="CD266" s="37"/>
      <c r="CE266" s="37"/>
      <c r="CF266" s="37"/>
      <c r="CG266" s="37"/>
      <c r="CH266" s="37"/>
      <c r="CI266" s="37"/>
      <c r="CJ266" s="37"/>
      <c r="CK266" s="37"/>
    </row>
    <row r="267" spans="5:89" ht="8.15" hidden="1" customHeight="1" x14ac:dyDescent="0.2">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c r="BE267" s="37"/>
      <c r="BF267" s="37"/>
      <c r="BG267" s="37"/>
      <c r="BH267" s="37"/>
      <c r="BI267" s="37"/>
      <c r="BJ267" s="37"/>
      <c r="BK267" s="37"/>
      <c r="BL267" s="37"/>
      <c r="BM267" s="37"/>
      <c r="BN267" s="37"/>
      <c r="BO267" s="37"/>
      <c r="BP267" s="37"/>
      <c r="BQ267" s="37"/>
      <c r="BR267" s="37"/>
      <c r="BS267" s="37"/>
      <c r="BT267" s="37"/>
      <c r="BU267" s="37"/>
      <c r="BV267" s="37"/>
      <c r="BW267" s="37"/>
      <c r="BX267" s="37"/>
      <c r="BY267" s="37"/>
      <c r="BZ267" s="37"/>
      <c r="CA267" s="37"/>
      <c r="CB267" s="37"/>
      <c r="CC267" s="37"/>
      <c r="CD267" s="37"/>
      <c r="CE267" s="37"/>
      <c r="CF267" s="37"/>
      <c r="CG267" s="37"/>
      <c r="CH267" s="37"/>
      <c r="CI267" s="37"/>
      <c r="CJ267" s="37"/>
      <c r="CK267" s="37"/>
    </row>
    <row r="268" spans="5:89" ht="8.15" hidden="1" customHeight="1" x14ac:dyDescent="0.2">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c r="BG268" s="37"/>
      <c r="BH268" s="37"/>
      <c r="BI268" s="37"/>
      <c r="BJ268" s="37"/>
      <c r="BK268" s="37"/>
      <c r="BL268" s="37"/>
      <c r="BM268" s="37"/>
      <c r="BN268" s="37"/>
      <c r="BO268" s="37"/>
      <c r="BP268" s="37"/>
      <c r="BQ268" s="37"/>
      <c r="BR268" s="37"/>
      <c r="BS268" s="37"/>
      <c r="BT268" s="37"/>
      <c r="BU268" s="37"/>
      <c r="BV268" s="37"/>
      <c r="BW268" s="37"/>
      <c r="BX268" s="37"/>
      <c r="BY268" s="37"/>
      <c r="BZ268" s="37"/>
      <c r="CA268" s="37"/>
      <c r="CB268" s="37"/>
      <c r="CC268" s="37"/>
      <c r="CD268" s="37"/>
      <c r="CE268" s="37"/>
      <c r="CF268" s="37"/>
      <c r="CG268" s="37"/>
      <c r="CH268" s="37"/>
      <c r="CI268" s="37"/>
      <c r="CJ268" s="37"/>
      <c r="CK268" s="37"/>
    </row>
    <row r="269" spans="5:89" ht="8.15" hidden="1" customHeight="1" x14ac:dyDescent="0.2">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c r="AT269" s="37"/>
      <c r="AU269" s="37"/>
      <c r="AV269" s="37"/>
      <c r="AW269" s="37"/>
      <c r="AX269" s="37"/>
      <c r="AY269" s="37"/>
      <c r="AZ269" s="37"/>
      <c r="BA269" s="37"/>
      <c r="BB269" s="37"/>
      <c r="BC269" s="37"/>
      <c r="BD269" s="37"/>
      <c r="BE269" s="37"/>
      <c r="BF269" s="37"/>
      <c r="BG269" s="37"/>
      <c r="BH269" s="37"/>
      <c r="BI269" s="37"/>
      <c r="BJ269" s="37"/>
      <c r="BK269" s="37"/>
      <c r="BL269" s="37"/>
      <c r="BM269" s="37"/>
      <c r="BN269" s="37"/>
      <c r="BO269" s="37"/>
      <c r="BP269" s="37"/>
      <c r="BQ269" s="37"/>
      <c r="BR269" s="37"/>
      <c r="BS269" s="37"/>
      <c r="BT269" s="37"/>
      <c r="BU269" s="37"/>
      <c r="BV269" s="37"/>
      <c r="BW269" s="37"/>
      <c r="BX269" s="37"/>
      <c r="BY269" s="37"/>
      <c r="BZ269" s="37"/>
      <c r="CA269" s="37"/>
      <c r="CB269" s="37"/>
      <c r="CC269" s="37"/>
      <c r="CD269" s="37"/>
      <c r="CE269" s="37"/>
      <c r="CF269" s="37"/>
      <c r="CG269" s="37"/>
      <c r="CH269" s="37"/>
      <c r="CI269" s="37"/>
      <c r="CJ269" s="37"/>
      <c r="CK269" s="37"/>
    </row>
    <row r="270" spans="5:89" ht="8.15" hidden="1" customHeight="1" x14ac:dyDescent="0.2">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7"/>
      <c r="BF270" s="37"/>
      <c r="BG270" s="37"/>
      <c r="BH270" s="37"/>
      <c r="BI270" s="37"/>
      <c r="BJ270" s="37"/>
      <c r="BK270" s="37"/>
      <c r="BL270" s="37"/>
      <c r="BM270" s="37"/>
      <c r="BN270" s="37"/>
      <c r="BO270" s="37"/>
      <c r="BP270" s="37"/>
      <c r="BQ270" s="37"/>
      <c r="BR270" s="37"/>
      <c r="BS270" s="37"/>
      <c r="BT270" s="37"/>
      <c r="BU270" s="37"/>
      <c r="BV270" s="37"/>
      <c r="BW270" s="37"/>
      <c r="BX270" s="37"/>
      <c r="BY270" s="37"/>
      <c r="BZ270" s="37"/>
      <c r="CA270" s="37"/>
      <c r="CB270" s="37"/>
      <c r="CC270" s="37"/>
      <c r="CD270" s="37"/>
      <c r="CE270" s="37"/>
      <c r="CF270" s="37"/>
      <c r="CG270" s="37"/>
      <c r="CH270" s="37"/>
      <c r="CI270" s="37"/>
      <c r="CJ270" s="37"/>
      <c r="CK270" s="37"/>
    </row>
    <row r="271" spans="5:89" ht="8.15" hidden="1" customHeight="1" x14ac:dyDescent="0.2">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c r="AS271" s="37"/>
      <c r="AT271" s="37"/>
      <c r="AU271" s="37"/>
      <c r="AV271" s="37"/>
      <c r="AW271" s="37"/>
      <c r="AX271" s="37"/>
      <c r="AY271" s="37"/>
      <c r="AZ271" s="37"/>
      <c r="BA271" s="37"/>
      <c r="BB271" s="37"/>
      <c r="BC271" s="37"/>
      <c r="BD271" s="37"/>
      <c r="BE271" s="37"/>
      <c r="BF271" s="37"/>
      <c r="BG271" s="37"/>
      <c r="BH271" s="37"/>
      <c r="BI271" s="37"/>
      <c r="BJ271" s="37"/>
      <c r="BK271" s="37"/>
      <c r="BL271" s="37"/>
      <c r="BM271" s="37"/>
      <c r="BN271" s="37"/>
      <c r="BO271" s="37"/>
      <c r="BP271" s="37"/>
      <c r="BQ271" s="37"/>
      <c r="BR271" s="37"/>
      <c r="BS271" s="37"/>
      <c r="BT271" s="37"/>
      <c r="BU271" s="37"/>
      <c r="BV271" s="37"/>
      <c r="BW271" s="37"/>
      <c r="BX271" s="37"/>
      <c r="BY271" s="37"/>
      <c r="BZ271" s="37"/>
      <c r="CA271" s="37"/>
      <c r="CB271" s="37"/>
      <c r="CC271" s="37"/>
      <c r="CD271" s="37"/>
      <c r="CE271" s="37"/>
      <c r="CF271" s="37"/>
      <c r="CG271" s="37"/>
      <c r="CH271" s="37"/>
      <c r="CI271" s="37"/>
      <c r="CJ271" s="37"/>
      <c r="CK271" s="37"/>
    </row>
    <row r="272" spans="5:89" ht="8.15" hidden="1" customHeight="1" x14ac:dyDescent="0.2">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c r="AS272" s="37"/>
      <c r="AT272" s="37"/>
      <c r="AU272" s="37"/>
      <c r="AV272" s="37"/>
      <c r="AW272" s="37"/>
      <c r="AX272" s="37"/>
      <c r="AY272" s="37"/>
      <c r="AZ272" s="37"/>
      <c r="BA272" s="37"/>
      <c r="BB272" s="37"/>
      <c r="BC272" s="37"/>
      <c r="BD272" s="37"/>
      <c r="BE272" s="37"/>
      <c r="BF272" s="37"/>
      <c r="BG272" s="37"/>
      <c r="BH272" s="37"/>
      <c r="BI272" s="37"/>
      <c r="BJ272" s="37"/>
      <c r="BK272" s="37"/>
      <c r="BL272" s="37"/>
      <c r="BM272" s="37"/>
      <c r="BN272" s="37"/>
      <c r="BO272" s="37"/>
      <c r="BP272" s="37"/>
      <c r="BQ272" s="37"/>
      <c r="BR272" s="37"/>
      <c r="BS272" s="37"/>
      <c r="BT272" s="37"/>
      <c r="BU272" s="37"/>
      <c r="BV272" s="37"/>
      <c r="BW272" s="37"/>
      <c r="BX272" s="37"/>
      <c r="BY272" s="37"/>
      <c r="BZ272" s="37"/>
      <c r="CA272" s="37"/>
      <c r="CB272" s="37"/>
      <c r="CC272" s="37"/>
      <c r="CD272" s="37"/>
      <c r="CE272" s="37"/>
      <c r="CF272" s="37"/>
      <c r="CG272" s="37"/>
      <c r="CH272" s="37"/>
      <c r="CI272" s="37"/>
      <c r="CJ272" s="37"/>
      <c r="CK272" s="37"/>
    </row>
    <row r="273" spans="5:89" ht="8.15" hidden="1" customHeight="1" x14ac:dyDescent="0.2">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c r="AS273" s="37"/>
      <c r="AT273" s="37"/>
      <c r="AU273" s="37"/>
      <c r="AV273" s="37"/>
      <c r="AW273" s="37"/>
      <c r="AX273" s="37"/>
      <c r="AY273" s="37"/>
      <c r="AZ273" s="37"/>
      <c r="BA273" s="37"/>
      <c r="BB273" s="37"/>
      <c r="BC273" s="37"/>
      <c r="BD273" s="37"/>
      <c r="BE273" s="37"/>
      <c r="BF273" s="37"/>
      <c r="BG273" s="37"/>
      <c r="BH273" s="37"/>
      <c r="BI273" s="37"/>
      <c r="BJ273" s="37"/>
      <c r="BK273" s="37"/>
      <c r="BL273" s="37"/>
      <c r="BM273" s="37"/>
      <c r="BN273" s="37"/>
      <c r="BO273" s="37"/>
      <c r="BP273" s="37"/>
      <c r="BQ273" s="37"/>
      <c r="BR273" s="37"/>
      <c r="BS273" s="37"/>
      <c r="BT273" s="37"/>
      <c r="BU273" s="37"/>
      <c r="BV273" s="37"/>
      <c r="BW273" s="37"/>
      <c r="BX273" s="37"/>
      <c r="BY273" s="37"/>
      <c r="BZ273" s="37"/>
      <c r="CA273" s="37"/>
      <c r="CB273" s="37"/>
      <c r="CC273" s="37"/>
      <c r="CD273" s="37"/>
      <c r="CE273" s="37"/>
      <c r="CF273" s="37"/>
      <c r="CG273" s="37"/>
      <c r="CH273" s="37"/>
      <c r="CI273" s="37"/>
      <c r="CJ273" s="37"/>
      <c r="CK273" s="37"/>
    </row>
    <row r="274" spans="5:89" ht="8.15" hidden="1" customHeight="1" x14ac:dyDescent="0.2">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c r="AS274" s="37"/>
      <c r="AT274" s="37"/>
      <c r="AU274" s="37"/>
      <c r="AV274" s="37"/>
      <c r="AW274" s="37"/>
      <c r="AX274" s="37"/>
      <c r="AY274" s="37"/>
      <c r="AZ274" s="37"/>
      <c r="BA274" s="37"/>
      <c r="BB274" s="37"/>
      <c r="BC274" s="37"/>
      <c r="BD274" s="37"/>
      <c r="BE274" s="37"/>
      <c r="BF274" s="37"/>
      <c r="BG274" s="37"/>
      <c r="BH274" s="37"/>
      <c r="BI274" s="37"/>
      <c r="BJ274" s="37"/>
      <c r="BK274" s="37"/>
      <c r="BL274" s="37"/>
      <c r="BM274" s="37"/>
      <c r="BN274" s="37"/>
      <c r="BO274" s="37"/>
      <c r="BP274" s="37"/>
      <c r="BQ274" s="37"/>
      <c r="BR274" s="37"/>
      <c r="BS274" s="37"/>
      <c r="BT274" s="37"/>
      <c r="BU274" s="37"/>
      <c r="BV274" s="37"/>
      <c r="BW274" s="37"/>
      <c r="BX274" s="37"/>
      <c r="BY274" s="37"/>
      <c r="BZ274" s="37"/>
      <c r="CA274" s="37"/>
      <c r="CB274" s="37"/>
      <c r="CC274" s="37"/>
      <c r="CD274" s="37"/>
      <c r="CE274" s="37"/>
      <c r="CF274" s="37"/>
      <c r="CG274" s="37"/>
      <c r="CH274" s="37"/>
      <c r="CI274" s="37"/>
      <c r="CJ274" s="37"/>
      <c r="CK274" s="37"/>
    </row>
    <row r="275" spans="5:89" ht="8.15" hidden="1" customHeight="1" x14ac:dyDescent="0.2">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c r="AS275" s="37"/>
      <c r="AT275" s="37"/>
      <c r="AU275" s="37"/>
      <c r="AV275" s="37"/>
      <c r="AW275" s="37"/>
      <c r="AX275" s="37"/>
      <c r="AY275" s="37"/>
      <c r="AZ275" s="37"/>
      <c r="BA275" s="37"/>
      <c r="BB275" s="37"/>
      <c r="BC275" s="37"/>
      <c r="BD275" s="37"/>
      <c r="BE275" s="37"/>
      <c r="BF275" s="37"/>
      <c r="BG275" s="37"/>
      <c r="BH275" s="37"/>
      <c r="BI275" s="37"/>
      <c r="BJ275" s="37"/>
      <c r="BK275" s="37"/>
      <c r="BL275" s="37"/>
      <c r="BM275" s="37"/>
      <c r="BN275" s="37"/>
      <c r="BO275" s="37"/>
      <c r="BP275" s="37"/>
      <c r="BQ275" s="37"/>
      <c r="BR275" s="37"/>
      <c r="BS275" s="37"/>
      <c r="BT275" s="37"/>
      <c r="BU275" s="37"/>
      <c r="BV275" s="37"/>
      <c r="BW275" s="37"/>
      <c r="BX275" s="37"/>
      <c r="BY275" s="37"/>
      <c r="BZ275" s="37"/>
      <c r="CA275" s="37"/>
      <c r="CB275" s="37"/>
      <c r="CC275" s="37"/>
      <c r="CD275" s="37"/>
      <c r="CE275" s="37"/>
      <c r="CF275" s="37"/>
      <c r="CG275" s="37"/>
      <c r="CH275" s="37"/>
      <c r="CI275" s="37"/>
      <c r="CJ275" s="37"/>
      <c r="CK275" s="37"/>
    </row>
    <row r="276" spans="5:89" ht="8.15" hidden="1" customHeight="1" x14ac:dyDescent="0.2">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c r="AQ276" s="37"/>
      <c r="AR276" s="37"/>
      <c r="AS276" s="37"/>
      <c r="AT276" s="37"/>
      <c r="AU276" s="37"/>
      <c r="AV276" s="37"/>
      <c r="AW276" s="37"/>
      <c r="AX276" s="37"/>
      <c r="AY276" s="37"/>
      <c r="AZ276" s="37"/>
      <c r="BA276" s="37"/>
      <c r="BB276" s="37"/>
      <c r="BC276" s="37"/>
      <c r="BD276" s="37"/>
      <c r="BE276" s="37"/>
      <c r="BF276" s="37"/>
      <c r="BG276" s="37"/>
      <c r="BH276" s="37"/>
      <c r="BI276" s="37"/>
      <c r="BJ276" s="37"/>
      <c r="BK276" s="37"/>
      <c r="BL276" s="37"/>
      <c r="BM276" s="37"/>
      <c r="BN276" s="37"/>
      <c r="BO276" s="37"/>
      <c r="BP276" s="37"/>
      <c r="BQ276" s="37"/>
      <c r="BR276" s="37"/>
      <c r="BS276" s="37"/>
      <c r="BT276" s="37"/>
      <c r="BU276" s="37"/>
      <c r="BV276" s="37"/>
      <c r="BW276" s="37"/>
      <c r="BX276" s="37"/>
      <c r="BY276" s="37"/>
      <c r="BZ276" s="37"/>
      <c r="CA276" s="37"/>
      <c r="CB276" s="37"/>
      <c r="CC276" s="37"/>
      <c r="CD276" s="37"/>
      <c r="CE276" s="37"/>
      <c r="CF276" s="37"/>
      <c r="CG276" s="37"/>
      <c r="CH276" s="37"/>
      <c r="CI276" s="37"/>
      <c r="CJ276" s="37"/>
      <c r="CK276" s="37"/>
    </row>
    <row r="277" spans="5:89" ht="8.15" hidden="1" customHeight="1" x14ac:dyDescent="0.2">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c r="AS277" s="37"/>
      <c r="AT277" s="37"/>
      <c r="AU277" s="37"/>
      <c r="AV277" s="37"/>
      <c r="AW277" s="37"/>
      <c r="AX277" s="37"/>
      <c r="AY277" s="37"/>
      <c r="AZ277" s="37"/>
      <c r="BA277" s="37"/>
      <c r="BB277" s="37"/>
      <c r="BC277" s="37"/>
      <c r="BD277" s="37"/>
      <c r="BE277" s="37"/>
      <c r="BF277" s="37"/>
      <c r="BG277" s="37"/>
      <c r="BH277" s="37"/>
      <c r="BI277" s="37"/>
      <c r="BJ277" s="37"/>
      <c r="BK277" s="37"/>
      <c r="BL277" s="37"/>
      <c r="BM277" s="37"/>
      <c r="BN277" s="37"/>
      <c r="BO277" s="37"/>
      <c r="BP277" s="37"/>
      <c r="BQ277" s="37"/>
      <c r="BR277" s="37"/>
      <c r="BS277" s="37"/>
      <c r="BT277" s="37"/>
      <c r="BU277" s="37"/>
      <c r="BV277" s="37"/>
      <c r="BW277" s="37"/>
      <c r="BX277" s="37"/>
      <c r="BY277" s="37"/>
      <c r="BZ277" s="37"/>
      <c r="CA277" s="37"/>
      <c r="CB277" s="37"/>
      <c r="CC277" s="37"/>
      <c r="CD277" s="37"/>
      <c r="CE277" s="37"/>
      <c r="CF277" s="37"/>
      <c r="CG277" s="37"/>
      <c r="CH277" s="37"/>
      <c r="CI277" s="37"/>
      <c r="CJ277" s="37"/>
      <c r="CK277" s="37"/>
    </row>
    <row r="278" spans="5:89" ht="8.15" hidden="1" customHeight="1" x14ac:dyDescent="0.2">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c r="AQ278" s="37"/>
      <c r="AR278" s="37"/>
      <c r="AS278" s="37"/>
      <c r="AT278" s="37"/>
      <c r="AU278" s="37"/>
      <c r="AV278" s="37"/>
      <c r="AW278" s="37"/>
      <c r="AX278" s="37"/>
      <c r="AY278" s="37"/>
      <c r="AZ278" s="37"/>
      <c r="BA278" s="37"/>
      <c r="BB278" s="37"/>
      <c r="BC278" s="37"/>
      <c r="BD278" s="37"/>
      <c r="BE278" s="37"/>
      <c r="BF278" s="37"/>
      <c r="BG278" s="37"/>
      <c r="BH278" s="37"/>
      <c r="BI278" s="37"/>
      <c r="BJ278" s="37"/>
      <c r="BK278" s="37"/>
      <c r="BL278" s="37"/>
      <c r="BM278" s="37"/>
      <c r="BN278" s="37"/>
      <c r="BO278" s="37"/>
      <c r="BP278" s="37"/>
      <c r="BQ278" s="37"/>
      <c r="BR278" s="37"/>
      <c r="BS278" s="37"/>
      <c r="BT278" s="37"/>
      <c r="BU278" s="37"/>
      <c r="BV278" s="37"/>
      <c r="BW278" s="37"/>
      <c r="BX278" s="37"/>
      <c r="BY278" s="37"/>
      <c r="BZ278" s="37"/>
      <c r="CA278" s="37"/>
      <c r="CB278" s="37"/>
      <c r="CC278" s="37"/>
      <c r="CD278" s="37"/>
      <c r="CE278" s="37"/>
      <c r="CF278" s="37"/>
      <c r="CG278" s="37"/>
      <c r="CH278" s="37"/>
      <c r="CI278" s="37"/>
      <c r="CJ278" s="37"/>
      <c r="CK278" s="37"/>
    </row>
    <row r="279" spans="5:89" ht="8.15" hidden="1" customHeight="1" x14ac:dyDescent="0.2">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c r="AS279" s="37"/>
      <c r="AT279" s="37"/>
      <c r="AU279" s="37"/>
      <c r="AV279" s="37"/>
      <c r="AW279" s="37"/>
      <c r="AX279" s="37"/>
      <c r="AY279" s="37"/>
      <c r="AZ279" s="37"/>
      <c r="BA279" s="37"/>
      <c r="BB279" s="37"/>
      <c r="BC279" s="37"/>
      <c r="BD279" s="37"/>
      <c r="BE279" s="37"/>
      <c r="BF279" s="37"/>
      <c r="BG279" s="37"/>
      <c r="BH279" s="37"/>
      <c r="BI279" s="37"/>
      <c r="BJ279" s="37"/>
      <c r="BK279" s="37"/>
      <c r="BL279" s="37"/>
      <c r="BM279" s="37"/>
      <c r="BN279" s="37"/>
      <c r="BO279" s="37"/>
      <c r="BP279" s="37"/>
      <c r="BQ279" s="37"/>
      <c r="BR279" s="37"/>
      <c r="BS279" s="37"/>
      <c r="BT279" s="37"/>
      <c r="BU279" s="37"/>
      <c r="BV279" s="37"/>
      <c r="BW279" s="37"/>
      <c r="BX279" s="37"/>
      <c r="BY279" s="37"/>
      <c r="BZ279" s="37"/>
      <c r="CA279" s="37"/>
      <c r="CB279" s="37"/>
      <c r="CC279" s="37"/>
      <c r="CD279" s="37"/>
      <c r="CE279" s="37"/>
      <c r="CF279" s="37"/>
      <c r="CG279" s="37"/>
      <c r="CH279" s="37"/>
      <c r="CI279" s="37"/>
      <c r="CJ279" s="37"/>
      <c r="CK279" s="37"/>
    </row>
    <row r="280" spans="5:89" ht="8.15" hidden="1" customHeight="1" x14ac:dyDescent="0.2">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c r="AX280" s="37"/>
      <c r="AY280" s="37"/>
      <c r="AZ280" s="37"/>
      <c r="BA280" s="37"/>
      <c r="BB280" s="37"/>
      <c r="BC280" s="37"/>
      <c r="BD280" s="37"/>
      <c r="BE280" s="37"/>
      <c r="BF280" s="37"/>
      <c r="BG280" s="37"/>
      <c r="BH280" s="37"/>
      <c r="BI280" s="37"/>
      <c r="BJ280" s="37"/>
      <c r="BK280" s="37"/>
      <c r="BL280" s="37"/>
      <c r="BM280" s="37"/>
      <c r="BN280" s="37"/>
      <c r="BO280" s="37"/>
      <c r="BP280" s="37"/>
      <c r="BQ280" s="37"/>
      <c r="BR280" s="37"/>
      <c r="BS280" s="37"/>
      <c r="BT280" s="37"/>
      <c r="BU280" s="37"/>
      <c r="BV280" s="37"/>
      <c r="BW280" s="37"/>
      <c r="BX280" s="37"/>
      <c r="BY280" s="37"/>
      <c r="BZ280" s="37"/>
      <c r="CA280" s="37"/>
      <c r="CB280" s="37"/>
      <c r="CC280" s="37"/>
      <c r="CD280" s="37"/>
      <c r="CE280" s="37"/>
      <c r="CF280" s="37"/>
      <c r="CG280" s="37"/>
      <c r="CH280" s="37"/>
      <c r="CI280" s="37"/>
      <c r="CJ280" s="37"/>
      <c r="CK280" s="37"/>
    </row>
    <row r="281" spans="5:89" ht="8.15" hidden="1" customHeight="1" x14ac:dyDescent="0.2">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7"/>
      <c r="AS281" s="37"/>
      <c r="AT281" s="37"/>
      <c r="AU281" s="37"/>
      <c r="AV281" s="37"/>
      <c r="AW281" s="37"/>
      <c r="AX281" s="37"/>
      <c r="AY281" s="37"/>
      <c r="AZ281" s="37"/>
      <c r="BA281" s="37"/>
      <c r="BB281" s="37"/>
      <c r="BC281" s="37"/>
      <c r="BD281" s="37"/>
      <c r="BE281" s="37"/>
      <c r="BF281" s="37"/>
      <c r="BG281" s="37"/>
      <c r="BH281" s="37"/>
      <c r="BI281" s="37"/>
      <c r="BJ281" s="37"/>
      <c r="BK281" s="37"/>
      <c r="BL281" s="37"/>
      <c r="BM281" s="37"/>
      <c r="BN281" s="37"/>
      <c r="BO281" s="37"/>
      <c r="BP281" s="37"/>
      <c r="BQ281" s="37"/>
      <c r="BR281" s="37"/>
      <c r="BS281" s="37"/>
      <c r="BT281" s="37"/>
      <c r="BU281" s="37"/>
      <c r="BV281" s="37"/>
      <c r="BW281" s="37"/>
      <c r="BX281" s="37"/>
      <c r="BY281" s="37"/>
      <c r="BZ281" s="37"/>
      <c r="CA281" s="37"/>
      <c r="CB281" s="37"/>
      <c r="CC281" s="37"/>
      <c r="CD281" s="37"/>
      <c r="CE281" s="37"/>
      <c r="CF281" s="37"/>
      <c r="CG281" s="37"/>
      <c r="CH281" s="37"/>
      <c r="CI281" s="37"/>
      <c r="CJ281" s="37"/>
      <c r="CK281" s="37"/>
    </row>
    <row r="282" spans="5:89" ht="8.15" hidden="1" customHeight="1" x14ac:dyDescent="0.2">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c r="AP282" s="37"/>
      <c r="AQ282" s="37"/>
      <c r="AR282" s="37"/>
      <c r="AS282" s="37"/>
      <c r="AT282" s="37"/>
      <c r="AU282" s="37"/>
      <c r="AV282" s="37"/>
      <c r="AW282" s="37"/>
      <c r="AX282" s="37"/>
      <c r="AY282" s="37"/>
      <c r="AZ282" s="37"/>
      <c r="BA282" s="37"/>
      <c r="BB282" s="37"/>
      <c r="BC282" s="37"/>
      <c r="BD282" s="37"/>
      <c r="BE282" s="37"/>
      <c r="BF282" s="37"/>
      <c r="BG282" s="37"/>
      <c r="BH282" s="37"/>
      <c r="BI282" s="37"/>
      <c r="BJ282" s="37"/>
      <c r="BK282" s="37"/>
      <c r="BL282" s="37"/>
      <c r="BM282" s="37"/>
      <c r="BN282" s="37"/>
      <c r="BO282" s="37"/>
      <c r="BP282" s="37"/>
      <c r="BQ282" s="37"/>
      <c r="BR282" s="37"/>
      <c r="BS282" s="37"/>
      <c r="BT282" s="37"/>
      <c r="BU282" s="37"/>
      <c r="BV282" s="37"/>
      <c r="BW282" s="37"/>
      <c r="BX282" s="37"/>
      <c r="BY282" s="37"/>
      <c r="BZ282" s="37"/>
      <c r="CA282" s="37"/>
      <c r="CB282" s="37"/>
      <c r="CC282" s="37"/>
      <c r="CD282" s="37"/>
      <c r="CE282" s="37"/>
      <c r="CF282" s="37"/>
      <c r="CG282" s="37"/>
      <c r="CH282" s="37"/>
      <c r="CI282" s="37"/>
      <c r="CJ282" s="37"/>
      <c r="CK282" s="37"/>
    </row>
    <row r="283" spans="5:89" ht="8.15" hidden="1" customHeight="1" x14ac:dyDescent="0.2">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c r="AT283" s="37"/>
      <c r="AU283" s="37"/>
      <c r="AV283" s="37"/>
      <c r="AW283" s="37"/>
      <c r="AX283" s="37"/>
      <c r="AY283" s="37"/>
      <c r="AZ283" s="37"/>
      <c r="BA283" s="37"/>
      <c r="BB283" s="37"/>
      <c r="BC283" s="37"/>
      <c r="BD283" s="37"/>
      <c r="BE283" s="37"/>
      <c r="BF283" s="37"/>
      <c r="BG283" s="37"/>
      <c r="BH283" s="37"/>
      <c r="BI283" s="37"/>
      <c r="BJ283" s="37"/>
      <c r="BK283" s="37"/>
      <c r="BL283" s="37"/>
      <c r="BM283" s="37"/>
      <c r="BN283" s="37"/>
      <c r="BO283" s="37"/>
      <c r="BP283" s="37"/>
      <c r="BQ283" s="37"/>
      <c r="BR283" s="37"/>
      <c r="BS283" s="37"/>
      <c r="BT283" s="37"/>
      <c r="BU283" s="37"/>
      <c r="BV283" s="37"/>
      <c r="BW283" s="37"/>
      <c r="BX283" s="37"/>
      <c r="BY283" s="37"/>
      <c r="BZ283" s="37"/>
      <c r="CA283" s="37"/>
      <c r="CB283" s="37"/>
      <c r="CC283" s="37"/>
      <c r="CD283" s="37"/>
      <c r="CE283" s="37"/>
      <c r="CF283" s="37"/>
      <c r="CG283" s="37"/>
      <c r="CH283" s="37"/>
      <c r="CI283" s="37"/>
      <c r="CJ283" s="37"/>
      <c r="CK283" s="37"/>
    </row>
    <row r="284" spans="5:89" ht="8.15" hidden="1" customHeight="1" x14ac:dyDescent="0.2">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c r="AS284" s="37"/>
      <c r="AT284" s="37"/>
      <c r="AU284" s="37"/>
      <c r="AV284" s="37"/>
      <c r="AW284" s="37"/>
      <c r="AX284" s="37"/>
      <c r="AY284" s="37"/>
      <c r="AZ284" s="37"/>
      <c r="BA284" s="37"/>
      <c r="BB284" s="37"/>
      <c r="BC284" s="37"/>
      <c r="BD284" s="37"/>
      <c r="BE284" s="37"/>
      <c r="BF284" s="37"/>
      <c r="BG284" s="37"/>
      <c r="BH284" s="37"/>
      <c r="BI284" s="37"/>
      <c r="BJ284" s="37"/>
      <c r="BK284" s="37"/>
      <c r="BL284" s="37"/>
      <c r="BM284" s="37"/>
      <c r="BN284" s="37"/>
      <c r="BO284" s="37"/>
      <c r="BP284" s="37"/>
      <c r="BQ284" s="37"/>
      <c r="BR284" s="37"/>
      <c r="BS284" s="37"/>
      <c r="BT284" s="37"/>
      <c r="BU284" s="37"/>
      <c r="BV284" s="37"/>
      <c r="BW284" s="37"/>
      <c r="BX284" s="37"/>
      <c r="BY284" s="37"/>
      <c r="BZ284" s="37"/>
      <c r="CA284" s="37"/>
      <c r="CB284" s="37"/>
      <c r="CC284" s="37"/>
      <c r="CD284" s="37"/>
      <c r="CE284" s="37"/>
      <c r="CF284" s="37"/>
      <c r="CG284" s="37"/>
      <c r="CH284" s="37"/>
      <c r="CI284" s="37"/>
      <c r="CJ284" s="37"/>
      <c r="CK284" s="37"/>
    </row>
    <row r="285" spans="5:89" ht="8.15" hidden="1" customHeight="1" x14ac:dyDescent="0.2">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c r="AP285" s="37"/>
      <c r="AQ285" s="37"/>
      <c r="AR285" s="37"/>
      <c r="AS285" s="37"/>
      <c r="AT285" s="37"/>
      <c r="AU285" s="37"/>
      <c r="AV285" s="37"/>
      <c r="AW285" s="37"/>
      <c r="AX285" s="37"/>
      <c r="AY285" s="37"/>
      <c r="AZ285" s="37"/>
      <c r="BA285" s="37"/>
      <c r="BB285" s="37"/>
      <c r="BC285" s="37"/>
      <c r="BD285" s="37"/>
      <c r="BE285" s="37"/>
      <c r="BF285" s="37"/>
      <c r="BG285" s="37"/>
      <c r="BH285" s="37"/>
      <c r="BI285" s="37"/>
      <c r="BJ285" s="37"/>
      <c r="BK285" s="37"/>
      <c r="BL285" s="37"/>
      <c r="BM285" s="37"/>
      <c r="BN285" s="37"/>
      <c r="BO285" s="37"/>
      <c r="BP285" s="37"/>
      <c r="BQ285" s="37"/>
      <c r="BR285" s="37"/>
      <c r="BS285" s="37"/>
      <c r="BT285" s="37"/>
      <c r="BU285" s="37"/>
      <c r="BV285" s="37"/>
      <c r="BW285" s="37"/>
      <c r="BX285" s="37"/>
      <c r="BY285" s="37"/>
      <c r="BZ285" s="37"/>
      <c r="CA285" s="37"/>
      <c r="CB285" s="37"/>
      <c r="CC285" s="37"/>
      <c r="CD285" s="37"/>
      <c r="CE285" s="37"/>
      <c r="CF285" s="37"/>
      <c r="CG285" s="37"/>
      <c r="CH285" s="37"/>
      <c r="CI285" s="37"/>
      <c r="CJ285" s="37"/>
      <c r="CK285" s="37"/>
    </row>
    <row r="286" spans="5:89" ht="8.15" hidden="1" customHeight="1" x14ac:dyDescent="0.2">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c r="AP286" s="37"/>
      <c r="AQ286" s="37"/>
      <c r="AR286" s="37"/>
      <c r="AS286" s="37"/>
      <c r="AT286" s="37"/>
      <c r="AU286" s="37"/>
      <c r="AV286" s="37"/>
      <c r="AW286" s="37"/>
      <c r="AX286" s="37"/>
      <c r="AY286" s="37"/>
      <c r="AZ286" s="37"/>
      <c r="BA286" s="37"/>
      <c r="BB286" s="37"/>
      <c r="BC286" s="37"/>
      <c r="BD286" s="37"/>
      <c r="BE286" s="37"/>
      <c r="BF286" s="37"/>
      <c r="BG286" s="37"/>
      <c r="BH286" s="37"/>
      <c r="BI286" s="37"/>
      <c r="BJ286" s="37"/>
      <c r="BK286" s="37"/>
      <c r="BL286" s="37"/>
      <c r="BM286" s="37"/>
      <c r="BN286" s="37"/>
      <c r="BO286" s="37"/>
      <c r="BP286" s="37"/>
      <c r="BQ286" s="37"/>
      <c r="BR286" s="37"/>
      <c r="BS286" s="37"/>
      <c r="BT286" s="37"/>
      <c r="BU286" s="37"/>
      <c r="BV286" s="37"/>
      <c r="BW286" s="37"/>
      <c r="BX286" s="37"/>
      <c r="BY286" s="37"/>
      <c r="BZ286" s="37"/>
      <c r="CA286" s="37"/>
      <c r="CB286" s="37"/>
      <c r="CC286" s="37"/>
      <c r="CD286" s="37"/>
      <c r="CE286" s="37"/>
      <c r="CF286" s="37"/>
      <c r="CG286" s="37"/>
      <c r="CH286" s="37"/>
      <c r="CI286" s="37"/>
      <c r="CJ286" s="37"/>
      <c r="CK286" s="37"/>
    </row>
    <row r="287" spans="5:89" ht="8.15" hidden="1" customHeight="1" x14ac:dyDescent="0.2">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c r="AR287" s="37"/>
      <c r="AS287" s="37"/>
      <c r="AT287" s="37"/>
      <c r="AU287" s="37"/>
      <c r="AV287" s="37"/>
      <c r="AW287" s="37"/>
      <c r="AX287" s="37"/>
      <c r="AY287" s="37"/>
      <c r="AZ287" s="37"/>
      <c r="BA287" s="37"/>
      <c r="BB287" s="37"/>
      <c r="BC287" s="37"/>
      <c r="BD287" s="37"/>
      <c r="BE287" s="37"/>
      <c r="BF287" s="37"/>
      <c r="BG287" s="37"/>
      <c r="BH287" s="37"/>
      <c r="BI287" s="37"/>
      <c r="BJ287" s="37"/>
      <c r="BK287" s="37"/>
      <c r="BL287" s="37"/>
      <c r="BM287" s="37"/>
      <c r="BN287" s="37"/>
      <c r="BO287" s="37"/>
      <c r="BP287" s="37"/>
      <c r="BQ287" s="37"/>
      <c r="BR287" s="37"/>
      <c r="BS287" s="37"/>
      <c r="BT287" s="37"/>
      <c r="BU287" s="37"/>
      <c r="BV287" s="37"/>
      <c r="BW287" s="37"/>
      <c r="BX287" s="37"/>
      <c r="BY287" s="37"/>
      <c r="BZ287" s="37"/>
      <c r="CA287" s="37"/>
      <c r="CB287" s="37"/>
      <c r="CC287" s="37"/>
      <c r="CD287" s="37"/>
      <c r="CE287" s="37"/>
      <c r="CF287" s="37"/>
      <c r="CG287" s="37"/>
      <c r="CH287" s="37"/>
      <c r="CI287" s="37"/>
      <c r="CJ287" s="37"/>
      <c r="CK287" s="37"/>
    </row>
    <row r="288" spans="5:89" ht="8.15" hidden="1" customHeight="1" x14ac:dyDescent="0.2">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c r="AS288" s="37"/>
      <c r="AT288" s="37"/>
      <c r="AU288" s="37"/>
      <c r="AV288" s="37"/>
      <c r="AW288" s="37"/>
      <c r="AX288" s="37"/>
      <c r="AY288" s="37"/>
      <c r="AZ288" s="37"/>
      <c r="BA288" s="37"/>
      <c r="BB288" s="37"/>
      <c r="BC288" s="37"/>
      <c r="BD288" s="37"/>
      <c r="BE288" s="37"/>
      <c r="BF288" s="37"/>
      <c r="BG288" s="37"/>
      <c r="BH288" s="37"/>
      <c r="BI288" s="37"/>
      <c r="BJ288" s="37"/>
      <c r="BK288" s="37"/>
      <c r="BL288" s="37"/>
      <c r="BM288" s="37"/>
      <c r="BN288" s="37"/>
      <c r="BO288" s="37"/>
      <c r="BP288" s="37"/>
      <c r="BQ288" s="37"/>
      <c r="BR288" s="37"/>
      <c r="BS288" s="37"/>
      <c r="BT288" s="37"/>
      <c r="BU288" s="37"/>
      <c r="BV288" s="37"/>
      <c r="BW288" s="37"/>
      <c r="BX288" s="37"/>
      <c r="BY288" s="37"/>
      <c r="BZ288" s="37"/>
      <c r="CA288" s="37"/>
      <c r="CB288" s="37"/>
      <c r="CC288" s="37"/>
      <c r="CD288" s="37"/>
      <c r="CE288" s="37"/>
      <c r="CF288" s="37"/>
      <c r="CG288" s="37"/>
      <c r="CH288" s="37"/>
      <c r="CI288" s="37"/>
      <c r="CJ288" s="37"/>
      <c r="CK288" s="37"/>
    </row>
    <row r="289" spans="5:89" ht="8.15" hidden="1" customHeight="1" x14ac:dyDescent="0.2">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c r="AR289" s="37"/>
      <c r="AS289" s="37"/>
      <c r="AT289" s="37"/>
      <c r="AU289" s="37"/>
      <c r="AV289" s="37"/>
      <c r="AW289" s="37"/>
      <c r="AX289" s="37"/>
      <c r="AY289" s="37"/>
      <c r="AZ289" s="37"/>
      <c r="BA289" s="37"/>
      <c r="BB289" s="37"/>
      <c r="BC289" s="37"/>
      <c r="BD289" s="37"/>
      <c r="BE289" s="37"/>
      <c r="BF289" s="37"/>
      <c r="BG289" s="37"/>
      <c r="BH289" s="37"/>
      <c r="BI289" s="37"/>
      <c r="BJ289" s="37"/>
      <c r="BK289" s="37"/>
      <c r="BL289" s="37"/>
      <c r="BM289" s="37"/>
      <c r="BN289" s="37"/>
      <c r="BO289" s="37"/>
      <c r="BP289" s="37"/>
      <c r="BQ289" s="37"/>
      <c r="BR289" s="37"/>
      <c r="BS289" s="37"/>
      <c r="BT289" s="37"/>
      <c r="BU289" s="37"/>
      <c r="BV289" s="37"/>
      <c r="BW289" s="37"/>
      <c r="BX289" s="37"/>
      <c r="BY289" s="37"/>
      <c r="BZ289" s="37"/>
      <c r="CA289" s="37"/>
      <c r="CB289" s="37"/>
      <c r="CC289" s="37"/>
      <c r="CD289" s="37"/>
      <c r="CE289" s="37"/>
      <c r="CF289" s="37"/>
      <c r="CG289" s="37"/>
      <c r="CH289" s="37"/>
      <c r="CI289" s="37"/>
      <c r="CJ289" s="37"/>
      <c r="CK289" s="37"/>
    </row>
    <row r="290" spans="5:89" ht="8.15" hidden="1" customHeight="1" x14ac:dyDescent="0.2">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c r="AP290" s="37"/>
      <c r="AQ290" s="37"/>
      <c r="AR290" s="37"/>
      <c r="AS290" s="37"/>
      <c r="AT290" s="37"/>
      <c r="AU290" s="37"/>
      <c r="AV290" s="37"/>
      <c r="AW290" s="37"/>
      <c r="AX290" s="37"/>
      <c r="AY290" s="37"/>
      <c r="AZ290" s="37"/>
      <c r="BA290" s="37"/>
      <c r="BB290" s="37"/>
      <c r="BC290" s="37"/>
      <c r="BD290" s="37"/>
      <c r="BE290" s="37"/>
      <c r="BF290" s="37"/>
      <c r="BG290" s="37"/>
      <c r="BH290" s="37"/>
      <c r="BI290" s="37"/>
      <c r="BJ290" s="37"/>
      <c r="BK290" s="37"/>
      <c r="BL290" s="37"/>
      <c r="BM290" s="37"/>
      <c r="BN290" s="37"/>
      <c r="BO290" s="37"/>
      <c r="BP290" s="37"/>
      <c r="BQ290" s="37"/>
      <c r="BR290" s="37"/>
      <c r="BS290" s="37"/>
      <c r="BT290" s="37"/>
      <c r="BU290" s="37"/>
      <c r="BV290" s="37"/>
      <c r="BW290" s="37"/>
      <c r="BX290" s="37"/>
      <c r="BY290" s="37"/>
      <c r="BZ290" s="37"/>
      <c r="CA290" s="37"/>
      <c r="CB290" s="37"/>
      <c r="CC290" s="37"/>
      <c r="CD290" s="37"/>
      <c r="CE290" s="37"/>
      <c r="CF290" s="37"/>
      <c r="CG290" s="37"/>
      <c r="CH290" s="37"/>
      <c r="CI290" s="37"/>
      <c r="CJ290" s="37"/>
      <c r="CK290" s="37"/>
    </row>
    <row r="291" spans="5:89" ht="8.15" hidden="1" customHeight="1" x14ac:dyDescent="0.2">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7"/>
      <c r="CI291" s="37"/>
      <c r="CJ291" s="37"/>
      <c r="CK291" s="37"/>
    </row>
    <row r="292" spans="5:89" ht="8.15" hidden="1" customHeight="1" x14ac:dyDescent="0.2">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c r="AX292" s="37"/>
      <c r="AY292" s="37"/>
      <c r="AZ292" s="37"/>
      <c r="BA292" s="37"/>
      <c r="BB292" s="37"/>
      <c r="BC292" s="37"/>
      <c r="BD292" s="37"/>
      <c r="BE292" s="37"/>
      <c r="BF292" s="37"/>
      <c r="BG292" s="37"/>
      <c r="BH292" s="37"/>
      <c r="BI292" s="37"/>
      <c r="BJ292" s="37"/>
      <c r="BK292" s="37"/>
      <c r="BL292" s="37"/>
      <c r="BM292" s="37"/>
      <c r="BN292" s="37"/>
      <c r="BO292" s="37"/>
      <c r="BP292" s="37"/>
      <c r="BQ292" s="37"/>
      <c r="BR292" s="37"/>
      <c r="BS292" s="37"/>
      <c r="BT292" s="37"/>
      <c r="BU292" s="37"/>
      <c r="BV292" s="37"/>
      <c r="BW292" s="37"/>
      <c r="BX292" s="37"/>
      <c r="BY292" s="37"/>
      <c r="BZ292" s="37"/>
      <c r="CA292" s="37"/>
      <c r="CB292" s="37"/>
      <c r="CC292" s="37"/>
      <c r="CD292" s="37"/>
      <c r="CE292" s="37"/>
      <c r="CF292" s="37"/>
      <c r="CG292" s="37"/>
      <c r="CH292" s="37"/>
      <c r="CI292" s="37"/>
      <c r="CJ292" s="37"/>
      <c r="CK292" s="37"/>
    </row>
    <row r="293" spans="5:89" ht="8.15" hidden="1" customHeight="1" x14ac:dyDescent="0.2">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c r="AP293" s="37"/>
      <c r="AQ293" s="37"/>
      <c r="AR293" s="37"/>
      <c r="AS293" s="37"/>
      <c r="AT293" s="37"/>
      <c r="AU293" s="37"/>
      <c r="AV293" s="37"/>
      <c r="AW293" s="37"/>
      <c r="AX293" s="37"/>
      <c r="AY293" s="37"/>
      <c r="AZ293" s="37"/>
      <c r="BA293" s="37"/>
      <c r="BB293" s="37"/>
      <c r="BC293" s="37"/>
      <c r="BD293" s="37"/>
      <c r="BE293" s="37"/>
      <c r="BF293" s="37"/>
      <c r="BG293" s="37"/>
      <c r="BH293" s="37"/>
      <c r="BI293" s="37"/>
      <c r="BJ293" s="37"/>
      <c r="BK293" s="37"/>
      <c r="BL293" s="37"/>
      <c r="BM293" s="37"/>
      <c r="BN293" s="37"/>
      <c r="BO293" s="37"/>
      <c r="BP293" s="37"/>
      <c r="BQ293" s="37"/>
      <c r="BR293" s="37"/>
      <c r="BS293" s="37"/>
      <c r="BT293" s="37"/>
      <c r="BU293" s="37"/>
      <c r="BV293" s="37"/>
      <c r="BW293" s="37"/>
      <c r="BX293" s="37"/>
      <c r="BY293" s="37"/>
      <c r="BZ293" s="37"/>
      <c r="CA293" s="37"/>
      <c r="CB293" s="37"/>
      <c r="CC293" s="37"/>
      <c r="CD293" s="37"/>
      <c r="CE293" s="37"/>
      <c r="CF293" s="37"/>
      <c r="CG293" s="37"/>
      <c r="CH293" s="37"/>
      <c r="CI293" s="37"/>
      <c r="CJ293" s="37"/>
      <c r="CK293" s="37"/>
    </row>
    <row r="294" spans="5:89" ht="8.15" hidden="1" customHeight="1" x14ac:dyDescent="0.2">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c r="AO294" s="37"/>
      <c r="AP294" s="37"/>
      <c r="AQ294" s="37"/>
      <c r="AR294" s="37"/>
      <c r="AS294" s="37"/>
      <c r="AT294" s="37"/>
      <c r="AU294" s="37"/>
      <c r="AV294" s="37"/>
      <c r="AW294" s="37"/>
      <c r="AX294" s="37"/>
      <c r="AY294" s="37"/>
      <c r="AZ294" s="37"/>
      <c r="BA294" s="37"/>
      <c r="BB294" s="37"/>
      <c r="BC294" s="37"/>
      <c r="BD294" s="37"/>
      <c r="BE294" s="37"/>
      <c r="BF294" s="37"/>
      <c r="BG294" s="37"/>
      <c r="BH294" s="37"/>
      <c r="BI294" s="37"/>
      <c r="BJ294" s="37"/>
      <c r="BK294" s="37"/>
      <c r="BL294" s="37"/>
      <c r="BM294" s="37"/>
      <c r="BN294" s="37"/>
      <c r="BO294" s="37"/>
      <c r="BP294" s="37"/>
      <c r="BQ294" s="37"/>
      <c r="BR294" s="37"/>
      <c r="BS294" s="37"/>
      <c r="BT294" s="37"/>
      <c r="BU294" s="37"/>
      <c r="BV294" s="37"/>
      <c r="BW294" s="37"/>
      <c r="BX294" s="37"/>
      <c r="BY294" s="37"/>
      <c r="BZ294" s="37"/>
      <c r="CA294" s="37"/>
      <c r="CB294" s="37"/>
      <c r="CC294" s="37"/>
      <c r="CD294" s="37"/>
      <c r="CE294" s="37"/>
      <c r="CF294" s="37"/>
      <c r="CG294" s="37"/>
      <c r="CH294" s="37"/>
      <c r="CI294" s="37"/>
      <c r="CJ294" s="37"/>
      <c r="CK294" s="37"/>
    </row>
    <row r="295" spans="5:89" ht="8.15" hidden="1" customHeight="1" x14ac:dyDescent="0.2">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c r="AP295" s="37"/>
      <c r="AQ295" s="37"/>
      <c r="AR295" s="37"/>
      <c r="AS295" s="37"/>
      <c r="AT295" s="37"/>
      <c r="AU295" s="37"/>
      <c r="AV295" s="37"/>
      <c r="AW295" s="37"/>
      <c r="AX295" s="37"/>
      <c r="AY295" s="37"/>
      <c r="AZ295" s="37"/>
      <c r="BA295" s="37"/>
      <c r="BB295" s="37"/>
      <c r="BC295" s="37"/>
      <c r="BD295" s="37"/>
      <c r="BE295" s="37"/>
      <c r="BF295" s="37"/>
      <c r="BG295" s="37"/>
      <c r="BH295" s="37"/>
      <c r="BI295" s="37"/>
      <c r="BJ295" s="37"/>
      <c r="BK295" s="37"/>
      <c r="BL295" s="37"/>
      <c r="BM295" s="37"/>
      <c r="BN295" s="37"/>
      <c r="BO295" s="37"/>
      <c r="BP295" s="37"/>
      <c r="BQ295" s="37"/>
      <c r="BR295" s="37"/>
      <c r="BS295" s="37"/>
      <c r="BT295" s="37"/>
      <c r="BU295" s="37"/>
      <c r="BV295" s="37"/>
      <c r="BW295" s="37"/>
      <c r="BX295" s="37"/>
      <c r="BY295" s="37"/>
      <c r="BZ295" s="37"/>
      <c r="CA295" s="37"/>
      <c r="CB295" s="37"/>
      <c r="CC295" s="37"/>
      <c r="CD295" s="37"/>
      <c r="CE295" s="37"/>
      <c r="CF295" s="37"/>
      <c r="CG295" s="37"/>
      <c r="CH295" s="37"/>
      <c r="CI295" s="37"/>
      <c r="CJ295" s="37"/>
      <c r="CK295" s="37"/>
    </row>
    <row r="296" spans="5:89" ht="8.15" hidden="1" customHeight="1" x14ac:dyDescent="0.2">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c r="AP296" s="37"/>
      <c r="AQ296" s="37"/>
      <c r="AR296" s="37"/>
      <c r="AS296" s="37"/>
      <c r="AT296" s="37"/>
      <c r="AU296" s="37"/>
      <c r="AV296" s="37"/>
      <c r="AW296" s="37"/>
      <c r="AX296" s="37"/>
      <c r="AY296" s="37"/>
      <c r="AZ296" s="37"/>
      <c r="BA296" s="37"/>
      <c r="BB296" s="37"/>
      <c r="BC296" s="37"/>
      <c r="BD296" s="37"/>
      <c r="BE296" s="37"/>
      <c r="BF296" s="37"/>
      <c r="BG296" s="37"/>
      <c r="BH296" s="37"/>
      <c r="BI296" s="37"/>
      <c r="BJ296" s="37"/>
      <c r="BK296" s="37"/>
      <c r="BL296" s="37"/>
      <c r="BM296" s="37"/>
      <c r="BN296" s="37"/>
      <c r="BO296" s="37"/>
      <c r="BP296" s="37"/>
      <c r="BQ296" s="37"/>
      <c r="BR296" s="37"/>
      <c r="BS296" s="37"/>
      <c r="BT296" s="37"/>
      <c r="BU296" s="37"/>
      <c r="BV296" s="37"/>
      <c r="BW296" s="37"/>
      <c r="BX296" s="37"/>
      <c r="BY296" s="37"/>
      <c r="BZ296" s="37"/>
      <c r="CA296" s="37"/>
      <c r="CB296" s="37"/>
      <c r="CC296" s="37"/>
      <c r="CD296" s="37"/>
      <c r="CE296" s="37"/>
      <c r="CF296" s="37"/>
      <c r="CG296" s="37"/>
      <c r="CH296" s="37"/>
      <c r="CI296" s="37"/>
      <c r="CJ296" s="37"/>
      <c r="CK296" s="37"/>
    </row>
    <row r="297" spans="5:89" ht="8.15" hidden="1" customHeight="1" x14ac:dyDescent="0.2">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c r="AO297" s="37"/>
      <c r="AP297" s="37"/>
      <c r="AQ297" s="37"/>
      <c r="AR297" s="37"/>
      <c r="AS297" s="37"/>
      <c r="AT297" s="37"/>
      <c r="AU297" s="37"/>
      <c r="AV297" s="37"/>
      <c r="AW297" s="37"/>
      <c r="AX297" s="37"/>
      <c r="AY297" s="37"/>
      <c r="AZ297" s="37"/>
      <c r="BA297" s="37"/>
      <c r="BB297" s="37"/>
      <c r="BC297" s="37"/>
      <c r="BD297" s="37"/>
      <c r="BE297" s="37"/>
      <c r="BF297" s="37"/>
      <c r="BG297" s="37"/>
      <c r="BH297" s="37"/>
      <c r="BI297" s="37"/>
      <c r="BJ297" s="37"/>
      <c r="BK297" s="37"/>
      <c r="BL297" s="37"/>
      <c r="BM297" s="37"/>
      <c r="BN297" s="37"/>
      <c r="BO297" s="37"/>
      <c r="BP297" s="37"/>
      <c r="BQ297" s="37"/>
      <c r="BR297" s="37"/>
      <c r="BS297" s="37"/>
      <c r="BT297" s="37"/>
      <c r="BU297" s="37"/>
      <c r="BV297" s="37"/>
      <c r="BW297" s="37"/>
      <c r="BX297" s="37"/>
      <c r="BY297" s="37"/>
      <c r="BZ297" s="37"/>
      <c r="CA297" s="37"/>
      <c r="CB297" s="37"/>
      <c r="CC297" s="37"/>
      <c r="CD297" s="37"/>
      <c r="CE297" s="37"/>
      <c r="CF297" s="37"/>
      <c r="CG297" s="37"/>
      <c r="CH297" s="37"/>
      <c r="CI297" s="37"/>
      <c r="CJ297" s="37"/>
      <c r="CK297" s="37"/>
    </row>
    <row r="298" spans="5:89" ht="8.15" hidden="1" customHeight="1" x14ac:dyDescent="0.2">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c r="AO298" s="37"/>
      <c r="AP298" s="37"/>
      <c r="AQ298" s="37"/>
      <c r="AR298" s="37"/>
      <c r="AS298" s="37"/>
      <c r="AT298" s="37"/>
      <c r="AU298" s="37"/>
      <c r="AV298" s="37"/>
      <c r="AW298" s="37"/>
      <c r="AX298" s="37"/>
      <c r="AY298" s="37"/>
      <c r="AZ298" s="37"/>
      <c r="BA298" s="37"/>
      <c r="BB298" s="37"/>
      <c r="BC298" s="37"/>
      <c r="BD298" s="37"/>
      <c r="BE298" s="37"/>
      <c r="BF298" s="37"/>
      <c r="BG298" s="37"/>
      <c r="BH298" s="37"/>
      <c r="BI298" s="37"/>
      <c r="BJ298" s="37"/>
      <c r="BK298" s="37"/>
      <c r="BL298" s="37"/>
      <c r="BM298" s="37"/>
      <c r="BN298" s="37"/>
      <c r="BO298" s="37"/>
      <c r="BP298" s="37"/>
      <c r="BQ298" s="37"/>
      <c r="BR298" s="37"/>
      <c r="BS298" s="37"/>
      <c r="BT298" s="37"/>
      <c r="BU298" s="37"/>
      <c r="BV298" s="37"/>
      <c r="BW298" s="37"/>
      <c r="BX298" s="37"/>
      <c r="BY298" s="37"/>
      <c r="BZ298" s="37"/>
      <c r="CA298" s="37"/>
      <c r="CB298" s="37"/>
      <c r="CC298" s="37"/>
      <c r="CD298" s="37"/>
      <c r="CE298" s="37"/>
      <c r="CF298" s="37"/>
      <c r="CG298" s="37"/>
      <c r="CH298" s="37"/>
      <c r="CI298" s="37"/>
      <c r="CJ298" s="37"/>
      <c r="CK298" s="37"/>
    </row>
    <row r="299" spans="5:89" ht="8.15" hidden="1" customHeight="1" x14ac:dyDescent="0.2">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c r="AP299" s="37"/>
      <c r="AQ299" s="37"/>
      <c r="AR299" s="37"/>
      <c r="AS299" s="37"/>
      <c r="AT299" s="37"/>
      <c r="AU299" s="37"/>
      <c r="AV299" s="37"/>
      <c r="AW299" s="37"/>
      <c r="AX299" s="37"/>
      <c r="AY299" s="37"/>
      <c r="AZ299" s="37"/>
      <c r="BA299" s="37"/>
      <c r="BB299" s="37"/>
      <c r="BC299" s="37"/>
      <c r="BD299" s="37"/>
      <c r="BE299" s="37"/>
      <c r="BF299" s="37"/>
      <c r="BG299" s="37"/>
      <c r="BH299" s="37"/>
      <c r="BI299" s="37"/>
      <c r="BJ299" s="37"/>
      <c r="BK299" s="37"/>
      <c r="BL299" s="37"/>
      <c r="BM299" s="37"/>
      <c r="BN299" s="37"/>
      <c r="BO299" s="37"/>
      <c r="BP299" s="37"/>
      <c r="BQ299" s="37"/>
      <c r="BR299" s="37"/>
      <c r="BS299" s="37"/>
      <c r="BT299" s="37"/>
      <c r="BU299" s="37"/>
      <c r="BV299" s="37"/>
      <c r="BW299" s="37"/>
      <c r="BX299" s="37"/>
      <c r="BY299" s="37"/>
      <c r="BZ299" s="37"/>
      <c r="CA299" s="37"/>
      <c r="CB299" s="37"/>
      <c r="CC299" s="37"/>
      <c r="CD299" s="37"/>
      <c r="CE299" s="37"/>
      <c r="CF299" s="37"/>
      <c r="CG299" s="37"/>
      <c r="CH299" s="37"/>
      <c r="CI299" s="37"/>
      <c r="CJ299" s="37"/>
      <c r="CK299" s="37"/>
    </row>
    <row r="300" spans="5:89" ht="8.15" hidden="1" customHeight="1" x14ac:dyDescent="0.2"/>
    <row r="301" spans="5:89" ht="8.15" hidden="1" customHeight="1" x14ac:dyDescent="0.2"/>
    <row r="302" spans="5:89" ht="8.15" hidden="1" customHeight="1" x14ac:dyDescent="0.2"/>
    <row r="303" spans="5:89" ht="8.15" hidden="1" customHeight="1" x14ac:dyDescent="0.2"/>
    <row r="304" spans="5:89" ht="8.15" hidden="1" customHeight="1" x14ac:dyDescent="0.2"/>
    <row r="305" ht="8.15" hidden="1" customHeight="1" x14ac:dyDescent="0.2"/>
    <row r="306" ht="8.15" hidden="1" customHeight="1" x14ac:dyDescent="0.2"/>
    <row r="307" ht="8.15" hidden="1" customHeight="1" x14ac:dyDescent="0.2"/>
    <row r="308" ht="8.15" hidden="1" customHeight="1" x14ac:dyDescent="0.2"/>
    <row r="309" ht="8.15" hidden="1" customHeight="1" x14ac:dyDescent="0.2"/>
    <row r="310" ht="8.15" hidden="1" customHeight="1" x14ac:dyDescent="0.2"/>
    <row r="311" ht="8.15" hidden="1" customHeight="1" x14ac:dyDescent="0.2"/>
    <row r="312" ht="8.15" hidden="1" customHeight="1" x14ac:dyDescent="0.2"/>
    <row r="313" ht="8.15" hidden="1" customHeight="1" x14ac:dyDescent="0.2"/>
    <row r="314" ht="8.15" hidden="1" customHeight="1" x14ac:dyDescent="0.2"/>
    <row r="315" ht="8.15" hidden="1" customHeight="1" x14ac:dyDescent="0.2"/>
    <row r="316" ht="8.15" hidden="1" customHeight="1" x14ac:dyDescent="0.2"/>
    <row r="317" ht="8.15" hidden="1" customHeight="1" x14ac:dyDescent="0.2"/>
    <row r="318" ht="8.15" hidden="1" customHeight="1" x14ac:dyDescent="0.2"/>
    <row r="319" ht="8.15" hidden="1" customHeight="1" x14ac:dyDescent="0.2"/>
    <row r="320" ht="8.15" hidden="1" customHeight="1" x14ac:dyDescent="0.2"/>
    <row r="321" ht="8.15" hidden="1" customHeight="1" x14ac:dyDescent="0.2"/>
    <row r="322" ht="8.15" hidden="1" customHeight="1" x14ac:dyDescent="0.2"/>
    <row r="323" ht="8.15" hidden="1" customHeight="1" x14ac:dyDescent="0.2"/>
    <row r="324" ht="8.15" hidden="1" customHeight="1" x14ac:dyDescent="0.2"/>
    <row r="325" ht="8.15" hidden="1" customHeight="1" x14ac:dyDescent="0.2"/>
    <row r="326" ht="8.15" hidden="1" customHeight="1" x14ac:dyDescent="0.2"/>
    <row r="327" ht="15" hidden="1" customHeight="1" x14ac:dyDescent="0.2"/>
    <row r="328" ht="15" hidden="1" customHeight="1" x14ac:dyDescent="0.2"/>
    <row r="329" ht="15" hidden="1" customHeight="1" x14ac:dyDescent="0.2"/>
    <row r="330" ht="15" hidden="1" customHeight="1" x14ac:dyDescent="0.2"/>
    <row r="331" ht="15" hidden="1" customHeight="1" x14ac:dyDescent="0.2"/>
    <row r="332" ht="15" hidden="1" customHeight="1" x14ac:dyDescent="0.2"/>
    <row r="333" ht="15" hidden="1" customHeight="1" x14ac:dyDescent="0.2"/>
    <row r="334" ht="15" hidden="1" customHeight="1" x14ac:dyDescent="0.2"/>
    <row r="335" ht="15" hidden="1" customHeight="1" x14ac:dyDescent="0.2"/>
    <row r="336" ht="15" hidden="1" customHeight="1" x14ac:dyDescent="0.2"/>
    <row r="337" ht="15" hidden="1" customHeight="1" x14ac:dyDescent="0.2"/>
    <row r="338" ht="15" hidden="1" customHeight="1" x14ac:dyDescent="0.2"/>
    <row r="339" ht="15" hidden="1" customHeight="1" x14ac:dyDescent="0.2"/>
    <row r="340" ht="15" hidden="1" customHeight="1" x14ac:dyDescent="0.2"/>
    <row r="341" ht="15" hidden="1" customHeight="1" x14ac:dyDescent="0.2"/>
    <row r="342" ht="15" hidden="1" customHeight="1" x14ac:dyDescent="0.2"/>
    <row r="343" ht="15" hidden="1" customHeight="1" x14ac:dyDescent="0.2"/>
    <row r="344" ht="15" hidden="1" customHeight="1" x14ac:dyDescent="0.2"/>
    <row r="345" ht="15" hidden="1" customHeight="1" x14ac:dyDescent="0.2"/>
    <row r="346" ht="15" hidden="1" customHeight="1" x14ac:dyDescent="0.2"/>
    <row r="347" ht="15" hidden="1" customHeight="1" x14ac:dyDescent="0.2"/>
    <row r="348" ht="15" hidden="1" customHeight="1" x14ac:dyDescent="0.2"/>
    <row r="349" ht="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15" hidden="1" customHeight="1" x14ac:dyDescent="0.2"/>
    <row r="374" ht="15" hidden="1" customHeight="1" x14ac:dyDescent="0.2"/>
    <row r="375" ht="15" hidden="1" customHeight="1" x14ac:dyDescent="0.2"/>
    <row r="376" ht="15" hidden="1" customHeight="1" x14ac:dyDescent="0.2"/>
    <row r="377" ht="15" hidden="1" customHeight="1" x14ac:dyDescent="0.2"/>
    <row r="378" ht="15" hidden="1" customHeight="1" x14ac:dyDescent="0.2"/>
    <row r="379" ht="15" hidden="1" customHeight="1" x14ac:dyDescent="0.2"/>
    <row r="380" ht="15" hidden="1" customHeight="1" x14ac:dyDescent="0.2"/>
    <row r="381" ht="15" hidden="1" customHeight="1" x14ac:dyDescent="0.2"/>
    <row r="382" ht="15" hidden="1" customHeight="1" x14ac:dyDescent="0.2"/>
    <row r="383" ht="15" hidden="1" customHeight="1" x14ac:dyDescent="0.2"/>
    <row r="384" ht="15" hidden="1" customHeight="1" x14ac:dyDescent="0.2"/>
    <row r="385" ht="15" hidden="1" customHeight="1" x14ac:dyDescent="0.2"/>
    <row r="386" ht="15" hidden="1" customHeight="1" x14ac:dyDescent="0.2"/>
    <row r="387" ht="15" hidden="1" customHeight="1" x14ac:dyDescent="0.2"/>
    <row r="388" ht="15" hidden="1" customHeight="1" x14ac:dyDescent="0.2"/>
    <row r="389" ht="15" hidden="1" customHeight="1" x14ac:dyDescent="0.2"/>
    <row r="390" ht="15" hidden="1" customHeight="1" x14ac:dyDescent="0.2"/>
    <row r="391" ht="15" hidden="1" customHeight="1" x14ac:dyDescent="0.2"/>
    <row r="392" ht="15" hidden="1" customHeight="1" x14ac:dyDescent="0.2"/>
    <row r="393" ht="15" hidden="1" customHeight="1" x14ac:dyDescent="0.2"/>
    <row r="394" ht="15" hidden="1" customHeight="1" x14ac:dyDescent="0.2"/>
    <row r="395" ht="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row r="898" ht="8.15" hidden="1" customHeight="1" x14ac:dyDescent="0.2"/>
    <row r="899" ht="8.15" hidden="1" customHeight="1" x14ac:dyDescent="0.2"/>
    <row r="900" ht="8.15" hidden="1" customHeight="1" x14ac:dyDescent="0.2"/>
    <row r="901" ht="8.15" hidden="1" customHeight="1" x14ac:dyDescent="0.2"/>
    <row r="902" ht="8.15" hidden="1" customHeight="1" x14ac:dyDescent="0.2"/>
    <row r="903" ht="8.15" hidden="1" customHeight="1" x14ac:dyDescent="0.2"/>
    <row r="904" ht="8.15" hidden="1" customHeight="1" x14ac:dyDescent="0.2"/>
    <row r="905" ht="8.15" hidden="1" customHeight="1" x14ac:dyDescent="0.2"/>
    <row r="906" ht="8.15" hidden="1" customHeight="1" x14ac:dyDescent="0.2"/>
    <row r="907" ht="8.15" hidden="1" customHeight="1" x14ac:dyDescent="0.2"/>
    <row r="908" ht="8.15" hidden="1" customHeight="1" x14ac:dyDescent="0.2"/>
    <row r="909" ht="8.15" hidden="1" customHeight="1" x14ac:dyDescent="0.2"/>
    <row r="910" ht="8.15" hidden="1" customHeight="1" x14ac:dyDescent="0.2"/>
    <row r="911" ht="8.15" hidden="1" customHeight="1" x14ac:dyDescent="0.2"/>
    <row r="912" ht="8.15" hidden="1" customHeight="1" x14ac:dyDescent="0.2"/>
    <row r="913" ht="8.15" hidden="1" customHeight="1" x14ac:dyDescent="0.2"/>
    <row r="914" ht="8.15" hidden="1" customHeight="1" x14ac:dyDescent="0.2"/>
    <row r="915" ht="8.15" hidden="1" customHeight="1" x14ac:dyDescent="0.2"/>
    <row r="916" ht="8.15" hidden="1" customHeight="1" x14ac:dyDescent="0.2"/>
    <row r="917" ht="8.15" hidden="1" customHeight="1" x14ac:dyDescent="0.2"/>
    <row r="918" ht="8.15" hidden="1" customHeight="1" x14ac:dyDescent="0.2"/>
    <row r="919" ht="8.15" hidden="1" customHeight="1" x14ac:dyDescent="0.2"/>
    <row r="920" ht="8.15" hidden="1" customHeight="1" x14ac:dyDescent="0.2"/>
    <row r="921" ht="8.15" hidden="1" customHeight="1" x14ac:dyDescent="0.2"/>
    <row r="922" ht="8.15" hidden="1" customHeight="1" x14ac:dyDescent="0.2"/>
    <row r="923" ht="8.15" hidden="1" customHeight="1" x14ac:dyDescent="0.2"/>
    <row r="924" ht="8.15" hidden="1" customHeight="1" x14ac:dyDescent="0.2"/>
    <row r="925" ht="8.15" hidden="1" customHeight="1" x14ac:dyDescent="0.2"/>
    <row r="926" ht="8.15" hidden="1" customHeight="1" x14ac:dyDescent="0.2"/>
    <row r="927" ht="8.15" hidden="1" customHeight="1" x14ac:dyDescent="0.2"/>
    <row r="928" ht="8.15" hidden="1" customHeight="1" x14ac:dyDescent="0.2"/>
    <row r="929" ht="8.15" hidden="1" customHeight="1" x14ac:dyDescent="0.2"/>
    <row r="930" ht="8.15" hidden="1" customHeight="1" x14ac:dyDescent="0.2"/>
    <row r="931" ht="8.15" hidden="1" customHeight="1" x14ac:dyDescent="0.2"/>
    <row r="932" ht="8.15" hidden="1" customHeight="1" x14ac:dyDescent="0.2"/>
    <row r="933" ht="8.15" hidden="1" customHeight="1" x14ac:dyDescent="0.2"/>
    <row r="934" ht="8.15" hidden="1" customHeight="1" x14ac:dyDescent="0.2"/>
    <row r="935" ht="8.15" hidden="1" customHeight="1" x14ac:dyDescent="0.2"/>
    <row r="936" ht="8.15" hidden="1" customHeight="1" x14ac:dyDescent="0.2"/>
    <row r="937" ht="8.15" hidden="1" customHeight="1" x14ac:dyDescent="0.2"/>
    <row r="938" ht="8.15" hidden="1" customHeight="1" x14ac:dyDescent="0.2"/>
    <row r="939" ht="8.15" hidden="1" customHeight="1" x14ac:dyDescent="0.2"/>
    <row r="940" ht="8.15" hidden="1" customHeight="1" x14ac:dyDescent="0.2"/>
    <row r="941" ht="8.15" hidden="1" customHeight="1" x14ac:dyDescent="0.2"/>
    <row r="942" ht="8.15" hidden="1" customHeight="1" x14ac:dyDescent="0.2"/>
    <row r="943" ht="8.15" hidden="1" customHeight="1" x14ac:dyDescent="0.2"/>
    <row r="944" ht="8.15" hidden="1" customHeight="1" x14ac:dyDescent="0.2"/>
    <row r="945" ht="8.15" hidden="1" customHeight="1" x14ac:dyDescent="0.2"/>
    <row r="946" ht="8.15" hidden="1" customHeight="1" x14ac:dyDescent="0.2"/>
    <row r="947" ht="8.15" hidden="1" customHeight="1" x14ac:dyDescent="0.2"/>
    <row r="948" ht="8.15" hidden="1" customHeight="1" x14ac:dyDescent="0.2"/>
    <row r="949" ht="8.15" hidden="1" customHeight="1" x14ac:dyDescent="0.2"/>
    <row r="950" ht="8.15" hidden="1" customHeight="1" x14ac:dyDescent="0.2"/>
    <row r="951" ht="8.15" hidden="1" customHeight="1" x14ac:dyDescent="0.2"/>
    <row r="952" ht="8.15" hidden="1" customHeight="1" x14ac:dyDescent="0.2"/>
    <row r="953" ht="8.15" hidden="1" customHeight="1" x14ac:dyDescent="0.2"/>
    <row r="954" ht="8.15" hidden="1" customHeight="1" x14ac:dyDescent="0.2"/>
    <row r="955" ht="8.15" hidden="1" customHeight="1" x14ac:dyDescent="0.2"/>
    <row r="956" ht="8.15" hidden="1" customHeight="1" x14ac:dyDescent="0.2"/>
    <row r="957" ht="8.15" hidden="1" customHeight="1" x14ac:dyDescent="0.2"/>
    <row r="958" ht="8.15" hidden="1" customHeight="1" x14ac:dyDescent="0.2"/>
    <row r="959" ht="8.15" hidden="1" customHeight="1" x14ac:dyDescent="0.2"/>
    <row r="960" ht="8.15" hidden="1" customHeight="1" x14ac:dyDescent="0.2"/>
    <row r="961" ht="8.15" hidden="1" customHeight="1" x14ac:dyDescent="0.2"/>
    <row r="962" ht="8.15" hidden="1" customHeight="1" x14ac:dyDescent="0.2"/>
    <row r="963" ht="8.15" hidden="1" customHeight="1" x14ac:dyDescent="0.2"/>
    <row r="964" ht="8.15" hidden="1" customHeight="1" x14ac:dyDescent="0.2"/>
    <row r="965" ht="8.15" hidden="1" customHeight="1" x14ac:dyDescent="0.2"/>
    <row r="966" ht="8.15" hidden="1" customHeight="1" x14ac:dyDescent="0.2"/>
    <row r="967" ht="8.15" hidden="1" customHeight="1" x14ac:dyDescent="0.2"/>
    <row r="968" ht="8.15" hidden="1" customHeight="1" x14ac:dyDescent="0.2"/>
    <row r="969" ht="8.15" hidden="1" customHeight="1" x14ac:dyDescent="0.2"/>
    <row r="970" ht="8.15" hidden="1" customHeight="1" x14ac:dyDescent="0.2"/>
    <row r="971" ht="8.15" hidden="1" customHeight="1" x14ac:dyDescent="0.2"/>
    <row r="972" ht="8.15" hidden="1" customHeight="1" x14ac:dyDescent="0.2"/>
    <row r="973" ht="8.15" hidden="1" customHeight="1" x14ac:dyDescent="0.2"/>
    <row r="974" ht="8.15" hidden="1" customHeight="1" x14ac:dyDescent="0.2"/>
    <row r="975" ht="8.15" hidden="1" customHeight="1" x14ac:dyDescent="0.2"/>
    <row r="976" ht="8.15" hidden="1" customHeight="1" x14ac:dyDescent="0.2"/>
    <row r="977" ht="8.15" hidden="1" customHeight="1" x14ac:dyDescent="0.2"/>
    <row r="978" ht="8.15" hidden="1" customHeight="1" x14ac:dyDescent="0.2"/>
    <row r="979" ht="8.15" hidden="1" customHeight="1" x14ac:dyDescent="0.2"/>
    <row r="980" ht="8.15" hidden="1" customHeight="1" x14ac:dyDescent="0.2"/>
    <row r="981" ht="8.15" hidden="1" customHeight="1" x14ac:dyDescent="0.2"/>
    <row r="982" ht="8.15" hidden="1" customHeight="1" x14ac:dyDescent="0.2"/>
    <row r="983" ht="8.15" hidden="1" customHeight="1" x14ac:dyDescent="0.2"/>
    <row r="984" ht="8.15" hidden="1" customHeight="1" x14ac:dyDescent="0.2"/>
    <row r="985" ht="8.15" hidden="1" customHeight="1" x14ac:dyDescent="0.2"/>
    <row r="986" ht="8.15" hidden="1" customHeight="1" x14ac:dyDescent="0.2"/>
    <row r="987" ht="8.15" hidden="1" customHeight="1" x14ac:dyDescent="0.2"/>
    <row r="988" ht="8.15" hidden="1" customHeight="1" x14ac:dyDescent="0.2"/>
    <row r="989" ht="8.15" hidden="1" customHeight="1" x14ac:dyDescent="0.2"/>
    <row r="990" ht="8.15" hidden="1" customHeight="1" x14ac:dyDescent="0.2"/>
    <row r="991" ht="8.15" hidden="1" customHeight="1" x14ac:dyDescent="0.2"/>
    <row r="992" ht="8.15" hidden="1" customHeight="1" x14ac:dyDescent="0.2"/>
    <row r="993" ht="8.15" hidden="1" customHeight="1" x14ac:dyDescent="0.2"/>
    <row r="994" ht="8.15" hidden="1" customHeight="1" x14ac:dyDescent="0.2"/>
    <row r="995" ht="8.15" hidden="1" customHeight="1" x14ac:dyDescent="0.2"/>
    <row r="996" ht="8.15" hidden="1" customHeight="1" x14ac:dyDescent="0.2"/>
    <row r="997" ht="8.15" hidden="1" customHeight="1" x14ac:dyDescent="0.2"/>
    <row r="998" ht="8.15" hidden="1" customHeight="1" x14ac:dyDescent="0.2"/>
    <row r="999" ht="8.15" hidden="1" customHeight="1" x14ac:dyDescent="0.2"/>
    <row r="1000" ht="8.15" hidden="1" customHeight="1" x14ac:dyDescent="0.2"/>
    <row r="1001" ht="8.15" hidden="1" customHeight="1" x14ac:dyDescent="0.2"/>
    <row r="1002" ht="8.15" hidden="1" customHeight="1" x14ac:dyDescent="0.2"/>
    <row r="1003" ht="8.15" hidden="1" customHeight="1" x14ac:dyDescent="0.2"/>
    <row r="1004" ht="8.15" hidden="1" customHeight="1" x14ac:dyDescent="0.2"/>
    <row r="1005" ht="8.15" hidden="1" customHeight="1" x14ac:dyDescent="0.2"/>
  </sheetData>
  <sheetProtection algorithmName="SHA-512" hashValue="bffc/cKgFc2tAtQGQ8yCrExOB9xe4cGfaqohD/aLZbRsCiTKCRoUFCXPNReMDb+aq/PBV2qM3ydPDPmgvlBBlg==" saltValue="hvxUO3JjT6QD4gAc2TVqTg==" spinCount="100000" sheet="1" formatCells="0"/>
  <mergeCells count="250">
    <mergeCell ref="BN8:BT9"/>
    <mergeCell ref="BN10:BT11"/>
    <mergeCell ref="E3:CK4"/>
    <mergeCell ref="AA5:AK6"/>
    <mergeCell ref="AL5:AW6"/>
    <mergeCell ref="AX5:BF6"/>
    <mergeCell ref="BG5:BP6"/>
    <mergeCell ref="BQ5:BS6"/>
    <mergeCell ref="F10:O11"/>
    <mergeCell ref="P10:P11"/>
    <mergeCell ref="AQ10:AV11"/>
    <mergeCell ref="AW10:BA11"/>
    <mergeCell ref="BB10:BF11"/>
    <mergeCell ref="BI10:BM11"/>
    <mergeCell ref="Q8:AN11"/>
    <mergeCell ref="AQ8:AV9"/>
    <mergeCell ref="AW8:BA9"/>
    <mergeCell ref="BB8:BF9"/>
    <mergeCell ref="BI8:BM9"/>
    <mergeCell ref="BN12:CK13"/>
    <mergeCell ref="AQ14:AV15"/>
    <mergeCell ref="AW14:BF15"/>
    <mergeCell ref="BO14:BV15"/>
    <mergeCell ref="BW14:CH15"/>
    <mergeCell ref="E17:L21"/>
    <mergeCell ref="M17:W21"/>
    <mergeCell ref="X17:AJ21"/>
    <mergeCell ref="AK17:BG21"/>
    <mergeCell ref="BH17:BV21"/>
    <mergeCell ref="F12:O13"/>
    <mergeCell ref="P12:P13"/>
    <mergeCell ref="Q12:AN13"/>
    <mergeCell ref="AQ12:AV13"/>
    <mergeCell ref="AW12:BF13"/>
    <mergeCell ref="BJ12:BM13"/>
    <mergeCell ref="CB22:CF34"/>
    <mergeCell ref="CG22:CK34"/>
    <mergeCell ref="CL22:CO34"/>
    <mergeCell ref="BW17:CK18"/>
    <mergeCell ref="CL17:CO21"/>
    <mergeCell ref="BW19:CA21"/>
    <mergeCell ref="CB19:CF21"/>
    <mergeCell ref="CG19:CK21"/>
    <mergeCell ref="E22:F34"/>
    <mergeCell ref="G22:L34"/>
    <mergeCell ref="M22:W34"/>
    <mergeCell ref="X22:AJ34"/>
    <mergeCell ref="AK22:BG24"/>
    <mergeCell ref="AL26:AO27"/>
    <mergeCell ref="AP26:BB27"/>
    <mergeCell ref="BI26:BS27"/>
    <mergeCell ref="AK29:BG31"/>
    <mergeCell ref="BH29:BJ31"/>
    <mergeCell ref="BK29:BV31"/>
    <mergeCell ref="BH22:BJ24"/>
    <mergeCell ref="BK22:BV24"/>
    <mergeCell ref="BW22:CA34"/>
    <mergeCell ref="AL32:AO33"/>
    <mergeCell ref="AP32:BB33"/>
    <mergeCell ref="BI32:BS33"/>
    <mergeCell ref="E35:F42"/>
    <mergeCell ref="G35:L42"/>
    <mergeCell ref="M35:W37"/>
    <mergeCell ref="X35:AJ37"/>
    <mergeCell ref="AK35:BG37"/>
    <mergeCell ref="BH35:BV37"/>
    <mergeCell ref="AN39:AR41"/>
    <mergeCell ref="BW35:CA37"/>
    <mergeCell ref="CB35:CF37"/>
    <mergeCell ref="CG35:CK37"/>
    <mergeCell ref="CL35:CO37"/>
    <mergeCell ref="M38:W42"/>
    <mergeCell ref="X38:AJ42"/>
    <mergeCell ref="BW38:CA42"/>
    <mergeCell ref="CB38:CF42"/>
    <mergeCell ref="CG38:CK42"/>
    <mergeCell ref="CL38:CO42"/>
    <mergeCell ref="BW43:CA46"/>
    <mergeCell ref="CB43:CF46"/>
    <mergeCell ref="CG43:CK46"/>
    <mergeCell ref="CL43:CO46"/>
    <mergeCell ref="BJ44:BQ45"/>
    <mergeCell ref="BR44:BT45"/>
    <mergeCell ref="AS39:AV41"/>
    <mergeCell ref="AW39:BG41"/>
    <mergeCell ref="BJ39:BO41"/>
    <mergeCell ref="BP39:BU41"/>
    <mergeCell ref="BL42:BS42"/>
    <mergeCell ref="AK43:BG44"/>
    <mergeCell ref="AL45:AP46"/>
    <mergeCell ref="AQ45:BB46"/>
    <mergeCell ref="BC45:BF46"/>
    <mergeCell ref="E47:F56"/>
    <mergeCell ref="G47:L56"/>
    <mergeCell ref="M47:W48"/>
    <mergeCell ref="X47:AJ48"/>
    <mergeCell ref="AK47:BG48"/>
    <mergeCell ref="AK53:AP56"/>
    <mergeCell ref="AQ53:AW54"/>
    <mergeCell ref="E43:F46"/>
    <mergeCell ref="G43:L46"/>
    <mergeCell ref="M43:W46"/>
    <mergeCell ref="X43:AJ46"/>
    <mergeCell ref="BH47:BV48"/>
    <mergeCell ref="BW47:CA48"/>
    <mergeCell ref="CB47:CF48"/>
    <mergeCell ref="CG47:CK48"/>
    <mergeCell ref="CL47:CO48"/>
    <mergeCell ref="M49:W56"/>
    <mergeCell ref="X49:AJ56"/>
    <mergeCell ref="AK49:BG52"/>
    <mergeCell ref="BW49:CA56"/>
    <mergeCell ref="CB49:CF56"/>
    <mergeCell ref="AX53:BF54"/>
    <mergeCell ref="BH54:BK55"/>
    <mergeCell ref="BL54:BM55"/>
    <mergeCell ref="BN54:BO55"/>
    <mergeCell ref="BP54:BS55"/>
    <mergeCell ref="BT54:BV55"/>
    <mergeCell ref="CG49:CK56"/>
    <mergeCell ref="CL49:CO56"/>
    <mergeCell ref="BH50:BK51"/>
    <mergeCell ref="BL50:BM51"/>
    <mergeCell ref="BN50:BO51"/>
    <mergeCell ref="BP50:BS51"/>
    <mergeCell ref="BT50:BV51"/>
    <mergeCell ref="BW57:CA62"/>
    <mergeCell ref="CB57:CF62"/>
    <mergeCell ref="CG57:CK62"/>
    <mergeCell ref="CL57:CO62"/>
    <mergeCell ref="AL60:AO61"/>
    <mergeCell ref="AP60:BB61"/>
    <mergeCell ref="BI60:BT61"/>
    <mergeCell ref="AQ55:AW56"/>
    <mergeCell ref="AX55:BF56"/>
    <mergeCell ref="AK57:BG58"/>
    <mergeCell ref="CL63:CO65"/>
    <mergeCell ref="M66:W68"/>
    <mergeCell ref="AK66:BG68"/>
    <mergeCell ref="BH66:BV68"/>
    <mergeCell ref="BW66:CA68"/>
    <mergeCell ref="CB66:CF68"/>
    <mergeCell ref="M63:W65"/>
    <mergeCell ref="X63:AJ68"/>
    <mergeCell ref="AK63:BG65"/>
    <mergeCell ref="CG66:CK68"/>
    <mergeCell ref="CL66:CO68"/>
    <mergeCell ref="E69:F92"/>
    <mergeCell ref="G69:L92"/>
    <mergeCell ref="M69:W74"/>
    <mergeCell ref="X69:AJ74"/>
    <mergeCell ref="AK69:BG71"/>
    <mergeCell ref="BW69:CA74"/>
    <mergeCell ref="CB69:CF74"/>
    <mergeCell ref="CG69:CK74"/>
    <mergeCell ref="E57:F68"/>
    <mergeCell ref="G57:L68"/>
    <mergeCell ref="M57:W62"/>
    <mergeCell ref="X57:AJ62"/>
    <mergeCell ref="M80:W92"/>
    <mergeCell ref="X80:AJ92"/>
    <mergeCell ref="AK80:BG84"/>
    <mergeCell ref="BN80:BR80"/>
    <mergeCell ref="BW80:CA92"/>
    <mergeCell ref="CB80:CF92"/>
    <mergeCell ref="CG80:CK92"/>
    <mergeCell ref="BH63:BV65"/>
    <mergeCell ref="BW63:CA65"/>
    <mergeCell ref="CB63:CF65"/>
    <mergeCell ref="CG63:CK65"/>
    <mergeCell ref="BH57:BV58"/>
    <mergeCell ref="BS86:BU87"/>
    <mergeCell ref="CL69:CO74"/>
    <mergeCell ref="BJ71:BQ72"/>
    <mergeCell ref="BR71:BT72"/>
    <mergeCell ref="AK72:BG74"/>
    <mergeCell ref="M75:W79"/>
    <mergeCell ref="X75:AJ79"/>
    <mergeCell ref="AK75:BG79"/>
    <mergeCell ref="BH75:BV79"/>
    <mergeCell ref="BW75:CA79"/>
    <mergeCell ref="CB75:CF79"/>
    <mergeCell ref="CG75:CK79"/>
    <mergeCell ref="CL75:CO79"/>
    <mergeCell ref="BW93:CA97"/>
    <mergeCell ref="CB93:CF97"/>
    <mergeCell ref="CG93:CK97"/>
    <mergeCell ref="CL93:CO97"/>
    <mergeCell ref="BJ95:BQ96"/>
    <mergeCell ref="BR95:BT96"/>
    <mergeCell ref="AK88:BG92"/>
    <mergeCell ref="BN92:BR92"/>
    <mergeCell ref="E93:F97"/>
    <mergeCell ref="G93:L97"/>
    <mergeCell ref="M93:W97"/>
    <mergeCell ref="X93:AJ97"/>
    <mergeCell ref="AK93:BG97"/>
    <mergeCell ref="BH93:BV94"/>
    <mergeCell ref="CL80:CO92"/>
    <mergeCell ref="BH81:BM82"/>
    <mergeCell ref="BN81:BR82"/>
    <mergeCell ref="BS81:BU82"/>
    <mergeCell ref="AP85:AT86"/>
    <mergeCell ref="AU85:AZ86"/>
    <mergeCell ref="BA85:BC86"/>
    <mergeCell ref="BN85:BR85"/>
    <mergeCell ref="BH86:BM87"/>
    <mergeCell ref="BN86:BR87"/>
    <mergeCell ref="BW98:CA102"/>
    <mergeCell ref="CB98:CF102"/>
    <mergeCell ref="CG98:CK102"/>
    <mergeCell ref="CL98:CO102"/>
    <mergeCell ref="BJ100:BQ101"/>
    <mergeCell ref="BR100:BT101"/>
    <mergeCell ref="E98:F102"/>
    <mergeCell ref="G98:L102"/>
    <mergeCell ref="M98:W102"/>
    <mergeCell ref="X98:AJ102"/>
    <mergeCell ref="AK98:BG102"/>
    <mergeCell ref="BH98:BV99"/>
    <mergeCell ref="E103:CK106"/>
    <mergeCell ref="E107:L109"/>
    <mergeCell ref="E110:G113"/>
    <mergeCell ref="H110:W113"/>
    <mergeCell ref="X110:AJ113"/>
    <mergeCell ref="AK110:BG113"/>
    <mergeCell ref="BH110:CC113"/>
    <mergeCell ref="CD110:CK111"/>
    <mergeCell ref="CD112:CK113"/>
    <mergeCell ref="CS120:CS122"/>
    <mergeCell ref="E120:G122"/>
    <mergeCell ref="H120:W122"/>
    <mergeCell ref="X120:AJ122"/>
    <mergeCell ref="AK120:BG122"/>
    <mergeCell ref="BH120:CC122"/>
    <mergeCell ref="CD120:CK122"/>
    <mergeCell ref="CS114:CS116"/>
    <mergeCell ref="E117:G119"/>
    <mergeCell ref="H117:W119"/>
    <mergeCell ref="X117:AJ119"/>
    <mergeCell ref="AK117:BG119"/>
    <mergeCell ref="BH117:CC119"/>
    <mergeCell ref="CD117:CK119"/>
    <mergeCell ref="CS117:CS119"/>
    <mergeCell ref="E114:G116"/>
    <mergeCell ref="H114:W116"/>
    <mergeCell ref="X114:AJ116"/>
    <mergeCell ref="AK114:BG116"/>
    <mergeCell ref="BH114:CC116"/>
    <mergeCell ref="CD114:CK116"/>
  </mergeCells>
  <phoneticPr fontId="20"/>
  <conditionalFormatting sqref="AU85 AU87:AZ87">
    <cfRule type="cellIs" dxfId="0" priority="1" stopIfTrue="1" operator="equal">
      <formula>"設定無"</formula>
    </cfRule>
  </conditionalFormatting>
  <dataValidations count="11">
    <dataValidation type="list" allowBlank="1" showInputMessage="1" showErrorMessage="1" sqref="X120:AJ122" xr:uid="{98480B80-7C47-4ECE-A084-B2047460DA46}">
      <formula1>$CW$125:$CW$128</formula1>
    </dataValidation>
    <dataValidation type="list" allowBlank="1" showInputMessage="1" showErrorMessage="1" sqref="X117:AJ119" xr:uid="{BB56B7D5-CBD5-4D78-8A64-3942A6D9784D}">
      <formula1>$CV$125:$CV$128</formula1>
    </dataValidation>
    <dataValidation type="list" allowBlank="1" showInputMessage="1" showErrorMessage="1" sqref="X114:AJ116" xr:uid="{D91A0380-E52E-41E7-AECE-48E352F78DDE}">
      <formula1>$CU$125:$CU$128</formula1>
    </dataValidation>
    <dataValidation type="list" allowBlank="1" showInputMessage="1" showErrorMessage="1" sqref="E114:G122" xr:uid="{54A8D071-6330-473E-925E-D03E7EBAD63D}">
      <formula1>$CT$114:$CT$121</formula1>
    </dataValidation>
    <dataValidation type="list" allowBlank="1" showInputMessage="1" showErrorMessage="1" sqref="AW12:BF13" xr:uid="{85EEEB63-3DF9-4F93-92DC-CCFCF27EA88E}">
      <formula1>$DA$62:$DA$68</formula1>
    </dataValidation>
    <dataValidation type="list" allowBlank="1" showInputMessage="1" showErrorMessage="1" sqref="AW10:BA11" xr:uid="{C6407772-4F4C-4174-B3A4-6721F614D393}">
      <formula1>$DA$27:$DA$32</formula1>
    </dataValidation>
    <dataValidation type="list" allowBlank="1" showInputMessage="1" showErrorMessage="1" sqref="AW8:BA9" xr:uid="{B5BF260F-D119-455E-9CEA-40E9C3CC7970}">
      <formula1>$CZ$27:$CZ$36</formula1>
    </dataValidation>
    <dataValidation type="list" allowBlank="1" showInputMessage="1" showErrorMessage="1" sqref="AL5:AW6" xr:uid="{981FE646-C8F6-4B0F-B4EC-D8F0761C8541}">
      <formula1>$DC$26:$DC$36</formula1>
    </dataValidation>
    <dataValidation type="list" allowBlank="1" showInputMessage="1" showErrorMessage="1" sqref="BW35:CA37 CG35:CK37 BW47:CA48 CG47:CK48 BW63:CA68 CG63:CK68 BW75:CA79 CG75:CK79" xr:uid="{9BF3EBDF-D683-43B6-BE8C-7C11348CB534}">
      <formula1>$CU$26:$CU$27</formula1>
    </dataValidation>
    <dataValidation type="list" allowBlank="1" showInputMessage="1" showErrorMessage="1" sqref="DA38" xr:uid="{353EC3A1-C006-4996-8845-D293E8FED4D9}">
      <formula1>$DA$36:$DA$38</formula1>
    </dataValidation>
    <dataValidation imeMode="off" allowBlank="1" showInputMessage="1" showErrorMessage="1" sqref="Q12:AN13 BN81:BR82 BN86:BR87" xr:uid="{8AE64D38-A31F-4305-A549-2EEC0DBF0CBA}"/>
  </dataValidations>
  <printOptions horizontalCentered="1"/>
  <pageMargins left="0.51181102362204722" right="0.31496062992125984" top="0.31496062992125984" bottom="0.31496062992125984" header="0.23622047244094491" footer="0.11811023622047245"/>
  <pageSetup paperSize="9" scale="88" orientation="portrait" r:id="rId1"/>
  <headerFooter alignWithMargins="0">
    <oddFooter>&amp;C版権所有：日本オーチス・エレベータ株式会社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Props1.xml><?xml version="1.0" encoding="utf-8"?>
<ds:datastoreItem xmlns:ds="http://schemas.openxmlformats.org/officeDocument/2006/customXml" ds:itemID="{60A97CE8-A1ED-457E-929E-139F82BD4534}">
  <ds:schemaRefs>
    <ds:schemaRef ds:uri="http://schemas.microsoft.com/sharepoint/v3/contenttype/forms"/>
  </ds:schemaRefs>
</ds:datastoreItem>
</file>

<file path=customXml/itemProps2.xml><?xml version="1.0" encoding="utf-8"?>
<ds:datastoreItem xmlns:ds="http://schemas.openxmlformats.org/officeDocument/2006/customXml" ds:itemID="{39F54899-80F4-4FEF-A359-31729B2F5E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540639-A420-4198-82C3-97EF0D88E7B5}">
  <ds:schemaRefs>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49117fb1-943f-47bb-9f53-2594fdbd08a5"/>
    <ds:schemaRef ds:uri="http://purl.org/dc/elements/1.1/"/>
    <ds:schemaRef ds:uri="http://schemas.openxmlformats.org/package/2006/metadata/core-properties"/>
    <ds:schemaRef ds:uri="9cacca7d-bcd8-47e3-97f8-04daa82fb632"/>
    <ds:schemaRef ds:uri="http://purl.org/dc/dcmitype/"/>
    <ds:schemaRef ds:uri="11c1b744-1943-4570-8b3e-53605646af93"/>
    <ds:schemaRef ds:uri="7a3c49fa-4ed5-477a-b685-890afbe890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UCMP-P07B_Ver.2_K</vt:lpstr>
      <vt:lpstr>'UCMP-P07B_Ver.2_K'!Print_Area</vt:lpstr>
      <vt:lpstr>'UCMP-P07B_Ver.2_K'!Print_Titles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2025-03-17T00:18:24Z</cp:lastPrinted>
  <dcterms:created xsi:type="dcterms:W3CDTF">2009-08-17T04:44:12Z</dcterms:created>
  <dcterms:modified xsi:type="dcterms:W3CDTF">2025-09-10T08:59:01Z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y fmtid="{D5CDD505-2E9C-101B-9397-08002B2CF9AE}" pid="3" name="MediaServiceImageTags">
    <vt:lpwstr/>
  </property>
</Properties>
</file>